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G:\Mi unidad\Málaga\UMA\Experimentos\Experimento polifenoles (04_2023)\Paper\Final\"/>
    </mc:Choice>
  </mc:AlternateContent>
  <xr:revisionPtr revIDLastSave="0" documentId="13_ncr:1_{84385E17-403E-4A3D-B989-B73DDBA71F0A}" xr6:coauthVersionLast="47" xr6:coauthVersionMax="47" xr10:uidLastSave="{00000000-0000-0000-0000-000000000000}"/>
  <bookViews>
    <workbookView xWindow="20370" yWindow="-120" windowWidth="29040" windowHeight="15720" activeTab="9" xr2:uid="{05B75985-81AF-4DFE-8F4A-4FD528B92CC1}"/>
  </bookViews>
  <sheets>
    <sheet name="Weight" sheetId="1" r:id="rId1"/>
    <sheet name="Elevated Plus Maze" sheetId="2" r:id="rId2"/>
    <sheet name="Open Field Test" sheetId="3" r:id="rId3"/>
    <sheet name="Tail Suspension Test" sheetId="4" r:id="rId4"/>
    <sheet name="Splash Test" sheetId="5" r:id="rId5"/>
    <sheet name="Dextran-FITC" sheetId="10" r:id="rId6"/>
    <sheet name="NFKb" sheetId="7" r:id="rId7"/>
    <sheet name="TNFa" sheetId="8" r:id="rId8"/>
    <sheet name="BDNF" sheetId="9" r:id="rId9"/>
    <sheet name="BrdU+" sheetId="11" r:id="rId10"/>
  </sheets>
  <externalReferences>
    <externalReference r:id="rId11"/>
  </externalReferences>
  <definedNames>
    <definedName name="_xlnm._FilterDatabase" localSheetId="2" hidden="1">'Open Field Test'!$A$1:$F$25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0" i="10" l="1"/>
  <c r="S17" i="10"/>
  <c r="S16" i="10"/>
  <c r="S7" i="10"/>
  <c r="S22" i="10"/>
  <c r="S12" i="10"/>
  <c r="S11" i="10"/>
  <c r="S8" i="10"/>
  <c r="S21" i="10"/>
  <c r="S20" i="10"/>
  <c r="S19" i="10"/>
  <c r="S18" i="10"/>
  <c r="S6" i="10"/>
  <c r="S5" i="10"/>
  <c r="S4" i="10"/>
  <c r="S3" i="10"/>
  <c r="S15" i="10"/>
  <c r="S14" i="10"/>
  <c r="S13" i="10"/>
  <c r="O17" i="10"/>
  <c r="N17" i="10"/>
  <c r="O16" i="10"/>
  <c r="N16" i="10"/>
  <c r="O7" i="10"/>
  <c r="N7" i="10"/>
  <c r="O22" i="10"/>
  <c r="N22" i="10"/>
  <c r="O12" i="10"/>
  <c r="N12" i="10"/>
  <c r="O11" i="10"/>
  <c r="N11" i="10"/>
  <c r="O10" i="10"/>
  <c r="N10" i="10"/>
  <c r="O9" i="10"/>
  <c r="N9" i="10"/>
  <c r="O8" i="10"/>
  <c r="N8" i="10"/>
  <c r="O21" i="10"/>
  <c r="N21" i="10"/>
  <c r="O20" i="10"/>
  <c r="N20" i="10"/>
  <c r="O19" i="10"/>
  <c r="N19" i="10"/>
  <c r="O18" i="10"/>
  <c r="N18" i="10"/>
  <c r="F9" i="10"/>
  <c r="E9" i="10"/>
  <c r="O6" i="10"/>
  <c r="N6" i="10"/>
  <c r="F8" i="10"/>
  <c r="E8" i="10"/>
  <c r="O5" i="10"/>
  <c r="N5" i="10"/>
  <c r="F7" i="10"/>
  <c r="E7" i="10"/>
  <c r="O4" i="10"/>
  <c r="N4" i="10"/>
  <c r="F6" i="10"/>
  <c r="E6" i="10"/>
  <c r="O3" i="10"/>
  <c r="N3" i="10"/>
  <c r="F5" i="10"/>
  <c r="E5" i="10"/>
  <c r="O15" i="10"/>
  <c r="N15" i="10"/>
  <c r="F4" i="10"/>
  <c r="E4" i="10"/>
  <c r="O14" i="10"/>
  <c r="N14" i="10"/>
  <c r="F3" i="10"/>
  <c r="E3" i="10"/>
  <c r="O13" i="10"/>
  <c r="N13" i="10"/>
  <c r="G9" i="10" l="1"/>
  <c r="C28" i="10"/>
  <c r="G4" i="10"/>
  <c r="G6" i="10"/>
  <c r="G8" i="10"/>
  <c r="P17" i="10"/>
  <c r="P13" i="10"/>
  <c r="P15" i="10"/>
  <c r="P20" i="10"/>
  <c r="P21" i="10"/>
  <c r="P16" i="10"/>
  <c r="P14" i="10"/>
  <c r="G5" i="10"/>
  <c r="P10" i="10"/>
  <c r="P3" i="10"/>
  <c r="P11" i="10"/>
  <c r="C29" i="10"/>
  <c r="Q7" i="10" s="1"/>
  <c r="P12" i="10"/>
  <c r="P6" i="10"/>
  <c r="P19" i="10"/>
  <c r="C30" i="10"/>
  <c r="G3" i="10"/>
  <c r="P7" i="10"/>
  <c r="P4" i="10"/>
  <c r="P8" i="10"/>
  <c r="G7" i="10"/>
  <c r="P9" i="10"/>
  <c r="P22" i="10"/>
  <c r="P5" i="10"/>
  <c r="C31" i="10"/>
  <c r="P18" i="10"/>
  <c r="Q15" i="10" l="1"/>
  <c r="Q8" i="10"/>
  <c r="R8" i="10" s="1"/>
  <c r="Q12" i="10"/>
  <c r="Q18" i="10"/>
  <c r="R18" i="10" s="1"/>
  <c r="Q21" i="10"/>
  <c r="R21" i="10" s="1"/>
  <c r="Q10" i="10"/>
  <c r="R10" i="10" s="1"/>
  <c r="Q9" i="10"/>
  <c r="R9" i="10" s="1"/>
  <c r="Q5" i="10"/>
  <c r="R5" i="10" s="1"/>
  <c r="Q22" i="10"/>
  <c r="Q20" i="10"/>
  <c r="Q19" i="10"/>
  <c r="R19" i="10" s="1"/>
  <c r="Q3" i="10"/>
  <c r="Q17" i="10"/>
  <c r="R17" i="10" s="1"/>
  <c r="Q13" i="10"/>
  <c r="R13" i="10" s="1"/>
  <c r="Q6" i="10"/>
  <c r="R6" i="10" s="1"/>
  <c r="Q14" i="10"/>
  <c r="R14" i="10" s="1"/>
  <c r="Q16" i="10"/>
  <c r="Q4" i="10"/>
  <c r="R4" i="10" s="1"/>
  <c r="Q11" i="10"/>
  <c r="R12" i="10"/>
  <c r="R15" i="10"/>
  <c r="R20" i="10"/>
  <c r="R11" i="10"/>
  <c r="R3" i="10"/>
  <c r="R7" i="10"/>
  <c r="R22" i="10"/>
  <c r="R16" i="10"/>
  <c r="G22" i="9" l="1"/>
  <c r="G19" i="9"/>
  <c r="G11" i="9"/>
  <c r="G10" i="9"/>
  <c r="G9" i="9"/>
  <c r="G7" i="9"/>
  <c r="G12" i="9"/>
  <c r="G3" i="9"/>
  <c r="H2" i="9"/>
  <c r="G21" i="9"/>
  <c r="G20" i="9"/>
  <c r="G18" i="9"/>
  <c r="G8" i="9"/>
  <c r="G16" i="9"/>
  <c r="G15" i="9"/>
  <c r="G14" i="9"/>
  <c r="G13" i="9"/>
  <c r="G6" i="9"/>
  <c r="G5" i="9"/>
  <c r="G4" i="9"/>
  <c r="G17" i="9"/>
  <c r="H17" i="9" l="1"/>
  <c r="H16" i="9"/>
  <c r="H21" i="9"/>
  <c r="H15" i="9"/>
  <c r="H22" i="9"/>
  <c r="H5" i="9"/>
  <c r="H9" i="9"/>
  <c r="H11" i="9"/>
  <c r="H20" i="9"/>
  <c r="H7" i="9"/>
  <c r="H4" i="9"/>
  <c r="H8" i="9"/>
  <c r="H6" i="9"/>
  <c r="H10" i="9"/>
  <c r="H13" i="9"/>
  <c r="H18" i="9"/>
  <c r="H12" i="9"/>
  <c r="H14" i="9"/>
  <c r="H19" i="9"/>
  <c r="H3" i="9"/>
  <c r="F26" i="8" l="1"/>
  <c r="F25" i="8"/>
  <c r="F24" i="8"/>
  <c r="F23" i="8"/>
  <c r="F22" i="8"/>
  <c r="F21" i="8"/>
  <c r="F14" i="8"/>
  <c r="F13" i="8"/>
  <c r="F12" i="8"/>
  <c r="F11" i="8"/>
  <c r="F10" i="8"/>
  <c r="F9" i="8"/>
  <c r="F20" i="8"/>
  <c r="F19" i="8"/>
  <c r="F18" i="8"/>
  <c r="F17" i="8"/>
  <c r="F16" i="8"/>
  <c r="F15" i="8"/>
  <c r="F8" i="8"/>
  <c r="F7" i="8"/>
  <c r="F6" i="8"/>
  <c r="F5" i="8"/>
  <c r="F4" i="8"/>
  <c r="F3" i="8"/>
  <c r="G2" i="8" s="1"/>
  <c r="G3" i="7"/>
  <c r="G2" i="7"/>
  <c r="G16" i="7" s="1"/>
  <c r="F22" i="7"/>
  <c r="F26" i="7"/>
  <c r="F25" i="7"/>
  <c r="F24" i="7"/>
  <c r="F23" i="7"/>
  <c r="F21" i="7"/>
  <c r="F14" i="7"/>
  <c r="F13" i="7"/>
  <c r="F12" i="7"/>
  <c r="F11" i="7"/>
  <c r="F10" i="7"/>
  <c r="F9" i="7"/>
  <c r="F20" i="7"/>
  <c r="F19" i="7"/>
  <c r="F18" i="7"/>
  <c r="F17" i="7"/>
  <c r="F16" i="7"/>
  <c r="F15" i="7"/>
  <c r="G15" i="7" s="1"/>
  <c r="F8" i="7"/>
  <c r="F7" i="7"/>
  <c r="F6" i="7"/>
  <c r="F5" i="7"/>
  <c r="F4" i="7"/>
  <c r="G4" i="7" s="1"/>
  <c r="F3" i="7"/>
  <c r="G6" i="8" l="1"/>
  <c r="G5" i="8"/>
  <c r="G15" i="8"/>
  <c r="G16" i="8"/>
  <c r="G14" i="8"/>
  <c r="G25" i="8"/>
  <c r="G24" i="8"/>
  <c r="G22" i="8"/>
  <c r="G8" i="8"/>
  <c r="G18" i="8"/>
  <c r="G10" i="8"/>
  <c r="G3" i="8"/>
  <c r="G13" i="8"/>
  <c r="G23" i="8"/>
  <c r="G26" i="8"/>
  <c r="G17" i="8"/>
  <c r="G19" i="8"/>
  <c r="G11" i="8"/>
  <c r="G21" i="8"/>
  <c r="G7" i="8"/>
  <c r="G9" i="8"/>
  <c r="G4" i="8"/>
  <c r="G20" i="8"/>
  <c r="G12" i="8"/>
  <c r="G5" i="7"/>
  <c r="G10" i="7" l="1"/>
  <c r="G18" i="7"/>
  <c r="G23" i="7"/>
  <c r="G9" i="7"/>
  <c r="G8" i="7"/>
  <c r="G17" i="7"/>
  <c r="G24" i="7"/>
  <c r="G7" i="7"/>
  <c r="G14" i="7"/>
  <c r="G13" i="7"/>
  <c r="G20" i="7"/>
  <c r="G22" i="7"/>
  <c r="G25" i="7"/>
  <c r="G26" i="7"/>
  <c r="G6" i="7"/>
  <c r="G11" i="7"/>
  <c r="G19" i="7"/>
  <c r="G21" i="7"/>
  <c r="G12" i="7"/>
  <c r="E25" i="4" l="1"/>
  <c r="E24" i="4"/>
  <c r="E23" i="4"/>
  <c r="E22" i="4"/>
  <c r="E9" i="4"/>
  <c r="E8" i="4"/>
  <c r="E7" i="4"/>
  <c r="E6" i="4"/>
  <c r="E33" i="4"/>
  <c r="E32" i="4"/>
  <c r="E31" i="4"/>
  <c r="E30" i="4"/>
  <c r="E17" i="4"/>
  <c r="E16" i="4"/>
  <c r="E15" i="4"/>
  <c r="E14" i="4"/>
  <c r="E13" i="4"/>
  <c r="E12" i="4"/>
  <c r="E11" i="4"/>
  <c r="E10" i="4"/>
  <c r="E29" i="4"/>
  <c r="E28" i="4"/>
  <c r="E27" i="4"/>
  <c r="E26" i="4"/>
  <c r="E5" i="4"/>
  <c r="E4" i="4"/>
  <c r="E3" i="4"/>
  <c r="E2" i="4"/>
  <c r="E21" i="4"/>
  <c r="E20" i="4"/>
  <c r="E19" i="4"/>
  <c r="E18" i="4"/>
  <c r="G18" i="2"/>
  <c r="G25" i="2"/>
  <c r="G24" i="2"/>
  <c r="G23" i="2"/>
  <c r="G22" i="2"/>
  <c r="G9" i="2"/>
  <c r="G8" i="2"/>
  <c r="G7" i="2"/>
  <c r="G6" i="2"/>
  <c r="G33" i="2"/>
  <c r="G32" i="2"/>
  <c r="G31" i="2"/>
  <c r="G30" i="2"/>
  <c r="G17" i="2"/>
  <c r="G16" i="2"/>
  <c r="G15" i="2"/>
  <c r="G14" i="2"/>
  <c r="G13" i="2"/>
  <c r="G12" i="2"/>
  <c r="G11" i="2"/>
  <c r="G10" i="2"/>
  <c r="G29" i="2"/>
  <c r="G28" i="2"/>
  <c r="G27" i="2"/>
  <c r="G26" i="2"/>
  <c r="G5" i="2"/>
  <c r="G4" i="2"/>
  <c r="G3" i="2"/>
  <c r="G2" i="2"/>
  <c r="G21" i="2"/>
  <c r="G20" i="2"/>
  <c r="G19" i="2"/>
</calcChain>
</file>

<file path=xl/sharedStrings.xml><?xml version="1.0" encoding="utf-8"?>
<sst xmlns="http://schemas.openxmlformats.org/spreadsheetml/2006/main" count="717" uniqueCount="59">
  <si>
    <t>sex</t>
  </si>
  <si>
    <t>rearing</t>
  </si>
  <si>
    <t>PD21</t>
  </si>
  <si>
    <t>PD30</t>
  </si>
  <si>
    <t>PD37</t>
  </si>
  <si>
    <t>PD43</t>
  </si>
  <si>
    <t>PD51</t>
  </si>
  <si>
    <t>SN</t>
  </si>
  <si>
    <t>MSEW</t>
  </si>
  <si>
    <t>female</t>
  </si>
  <si>
    <t>male</t>
  </si>
  <si>
    <t>PD60</t>
  </si>
  <si>
    <t>Total distance (cm)</t>
  </si>
  <si>
    <t>Distance open arms (cm)</t>
  </si>
  <si>
    <t>% distance open arms</t>
  </si>
  <si>
    <t>Code</t>
  </si>
  <si>
    <t>Time in Open arms (s)</t>
  </si>
  <si>
    <t>%Immobility</t>
  </si>
  <si>
    <t>Immobility (s)</t>
  </si>
  <si>
    <t>Grooming time (s)</t>
  </si>
  <si>
    <t>NFKb</t>
  </si>
  <si>
    <t>males</t>
  </si>
  <si>
    <t>females</t>
  </si>
  <si>
    <t>Sex</t>
  </si>
  <si>
    <t>Rearing</t>
  </si>
  <si>
    <t>Adaptin</t>
  </si>
  <si>
    <t>TNFa</t>
  </si>
  <si>
    <t>Average control</t>
  </si>
  <si>
    <t>BDNF</t>
  </si>
  <si>
    <t>macho</t>
  </si>
  <si>
    <t>Control</t>
  </si>
  <si>
    <t>SD</t>
  </si>
  <si>
    <t>hembra</t>
  </si>
  <si>
    <t>ADAPTIN</t>
  </si>
  <si>
    <t>Dextran_FITC</t>
  </si>
  <si>
    <t>Media</t>
  </si>
  <si>
    <t>CV</t>
  </si>
  <si>
    <t>Abs1</t>
  </si>
  <si>
    <t>Abs2</t>
  </si>
  <si>
    <t>R2</t>
  </si>
  <si>
    <t>Concentration (ng/mL)</t>
  </si>
  <si>
    <t>Fluorescence</t>
  </si>
  <si>
    <t>Mean</t>
  </si>
  <si>
    <t xml:space="preserve">Real Sample Concentration (ng/mL) </t>
  </si>
  <si>
    <t>Dilution Factor</t>
  </si>
  <si>
    <t xml:space="preserve">Diluted Sample Concentration (ng/mL) </t>
  </si>
  <si>
    <t>Slope</t>
  </si>
  <si>
    <t>Intercept</t>
  </si>
  <si>
    <t>Correlation</t>
  </si>
  <si>
    <t>PD</t>
  </si>
  <si>
    <t>Pos natal day</t>
  </si>
  <si>
    <t>Standard nest</t>
  </si>
  <si>
    <t>Maternal separation with early weaning</t>
  </si>
  <si>
    <t>Total distance travelled (cm)</t>
  </si>
  <si>
    <t>Time in centre (s)</t>
  </si>
  <si>
    <t>Centre frequency (No.)</t>
  </si>
  <si>
    <t>SUPRA GD (Cells number)</t>
  </si>
  <si>
    <t>INFRA GD (Cells number)</t>
  </si>
  <si>
    <t>TOTAL GD (Cells number)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</si>
</sst>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#,##0.0000"/>
    <numFmt numFmtId="166" formatCode="0.00000"/>
    <numFmt numFmtId="167" formatCode="0.0000"/>
    <numFmt numFmtId="168" formatCode="0.0"/>
  </numFmts>
  <fonts count="12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Calibri"/>
    </font>
    <font>
      <sz val="10"/>
      <name val="Arial"/>
      <family val="2"/>
    </font>
    <font>
      <sz val="11"/>
      <color theme="1"/>
      <name val="Calibri"/>
      <family val="2"/>
    </font>
    <font>
      <sz val="12"/>
      <color theme="1"/>
      <name val="Calibri"/>
      <family val="2"/>
    </font>
    <font>
      <sz val="12"/>
      <color theme="1"/>
      <name val="Calibri"/>
    </font>
    <font>
      <sz val="11"/>
      <color indexed="8"/>
      <name val="Calibri"/>
      <family val="2"/>
    </font>
    <font>
      <sz val="10"/>
      <color rgb="FF000000"/>
      <name val="Arial"/>
      <family val="2"/>
    </font>
    <font>
      <b/>
      <sz val="9"/>
      <name val="Geneva"/>
      <family val="2"/>
    </font>
    <font>
      <sz val="9"/>
      <color theme="1"/>
      <name val="Aptos Narrow"/>
      <family val="2"/>
      <scheme val="minor"/>
    </font>
    <font>
      <sz val="9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7EB2DB"/>
        <bgColor indexed="64"/>
      </patternFill>
    </fill>
    <fill>
      <patternFill patternType="solid">
        <fgColor rgb="FF9CC5E5"/>
        <bgColor indexed="64"/>
      </patternFill>
    </fill>
    <fill>
      <patternFill patternType="solid">
        <fgColor rgb="FF8DBCE0"/>
        <bgColor indexed="64"/>
      </patternFill>
    </fill>
    <fill>
      <patternFill patternType="solid">
        <fgColor rgb="FFBAD7E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39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66" fontId="1" fillId="0" borderId="0" xfId="0" applyNumberFormat="1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165" fontId="1" fillId="2" borderId="0" xfId="0" applyNumberFormat="1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wrapText="1"/>
    </xf>
    <xf numFmtId="0" fontId="1" fillId="0" borderId="1" xfId="0" applyFont="1" applyBorder="1" applyAlignment="1">
      <alignment horizontal="center"/>
    </xf>
    <xf numFmtId="167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164" fontId="8" fillId="4" borderId="1" xfId="0" applyNumberFormat="1" applyFont="1" applyFill="1" applyBorder="1" applyAlignment="1">
      <alignment horizontal="center" vertical="center" wrapText="1"/>
    </xf>
    <xf numFmtId="164" fontId="8" fillId="5" borderId="1" xfId="0" applyNumberFormat="1" applyFont="1" applyFill="1" applyBorder="1" applyAlignment="1">
      <alignment horizontal="center" vertical="center" wrapText="1"/>
    </xf>
    <xf numFmtId="164" fontId="8" fillId="6" borderId="1" xfId="0" applyNumberFormat="1" applyFont="1" applyFill="1" applyBorder="1" applyAlignment="1">
      <alignment horizontal="center" vertical="center" wrapText="1"/>
    </xf>
    <xf numFmtId="164" fontId="8" fillId="7" borderId="1" xfId="0" applyNumberFormat="1" applyFont="1" applyFill="1" applyBorder="1" applyAlignment="1">
      <alignment horizontal="center" vertical="center" wrapText="1"/>
    </xf>
    <xf numFmtId="164" fontId="8" fillId="8" borderId="1" xfId="0" applyNumberFormat="1" applyFont="1" applyFill="1" applyBorder="1" applyAlignment="1">
      <alignment horizontal="center" vertical="center" wrapText="1"/>
    </xf>
    <xf numFmtId="164" fontId="8" fillId="9" borderId="1" xfId="0" applyNumberFormat="1" applyFont="1" applyFill="1" applyBorder="1" applyAlignment="1">
      <alignment horizontal="center" vertical="center" wrapText="1"/>
    </xf>
    <xf numFmtId="164" fontId="0" fillId="9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1" fontId="9" fillId="0" borderId="1" xfId="0" applyNumberFormat="1" applyFont="1" applyBorder="1" applyAlignment="1">
      <alignment horizontal="center" vertical="center" wrapText="1"/>
    </xf>
    <xf numFmtId="2" fontId="11" fillId="0" borderId="1" xfId="0" applyNumberFormat="1" applyFont="1" applyBorder="1" applyAlignment="1">
      <alignment horizontal="center" vertical="center"/>
    </xf>
    <xf numFmtId="168" fontId="10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10" borderId="0" xfId="0" applyFill="1"/>
    <xf numFmtId="0" fontId="0" fillId="3" borderId="0" xfId="0" applyFill="1"/>
    <xf numFmtId="0" fontId="0" fillId="2" borderId="0" xfId="0" applyFill="1"/>
    <xf numFmtId="0" fontId="1" fillId="11" borderId="0" xfId="0" applyFont="1" applyFill="1"/>
  </cellXfs>
  <cellStyles count="2">
    <cellStyle name="Excel Built-in Normal" xfId="1" xr:uid="{EEED0770-8F80-49F3-AFFE-5768C1103E96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Protein quantification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8.8963442367796242E-2"/>
                  <c:y val="0.32334727690288712"/>
                </c:manualLayout>
              </c:layout>
              <c:numFmt formatCode="General" sourceLinked="0"/>
            </c:trendlineLbl>
          </c:trendline>
          <c:xVal>
            <c:numRef>
              <c:f>'[1]Curva de calibración'!$B$3:$B$10</c:f>
              <c:numCache>
                <c:formatCode>General</c:formatCode>
                <c:ptCount val="8"/>
                <c:pt idx="0">
                  <c:v>4000</c:v>
                </c:pt>
                <c:pt idx="1">
                  <c:v>2000</c:v>
                </c:pt>
                <c:pt idx="2">
                  <c:v>1000</c:v>
                </c:pt>
                <c:pt idx="3">
                  <c:v>500</c:v>
                </c:pt>
                <c:pt idx="4">
                  <c:v>250</c:v>
                </c:pt>
                <c:pt idx="5">
                  <c:v>125</c:v>
                </c:pt>
                <c:pt idx="6">
                  <c:v>62.5</c:v>
                </c:pt>
                <c:pt idx="7">
                  <c:v>31.25</c:v>
                </c:pt>
              </c:numCache>
            </c:numRef>
          </c:xVal>
          <c:yVal>
            <c:numRef>
              <c:f>'[1]Curva de calibración'!$E$3:$E$10</c:f>
              <c:numCache>
                <c:formatCode>General</c:formatCode>
                <c:ptCount val="8"/>
                <c:pt idx="0">
                  <c:v>302.28399999999999</c:v>
                </c:pt>
                <c:pt idx="1">
                  <c:v>169.1565166535915</c:v>
                </c:pt>
                <c:pt idx="2">
                  <c:v>86.901241613361691</c:v>
                </c:pt>
                <c:pt idx="3">
                  <c:v>48.661126601291002</c:v>
                </c:pt>
                <c:pt idx="4">
                  <c:v>30.767205852506152</c:v>
                </c:pt>
                <c:pt idx="5">
                  <c:v>23.254602817640752</c:v>
                </c:pt>
                <c:pt idx="6">
                  <c:v>19.416790505532401</c:v>
                </c:pt>
                <c:pt idx="7">
                  <c:v>17.840069817243297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E8E-49A3-9DB1-CFBF15379A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275008"/>
        <c:axId val="43276928"/>
      </c:scatterChart>
      <c:valAx>
        <c:axId val="432750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Albumin</a:t>
                </a:r>
                <a:r>
                  <a:rPr lang="es-ES" baseline="0"/>
                  <a:t> mg/mL</a:t>
                </a:r>
                <a:endParaRPr lang="es-ES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3276928"/>
        <c:crosses val="autoZero"/>
        <c:crossBetween val="midCat"/>
      </c:valAx>
      <c:valAx>
        <c:axId val="4327692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s-ES"/>
                  <a:t>Absorbance</a:t>
                </a:r>
                <a:r>
                  <a:rPr lang="es-ES" baseline="0"/>
                  <a:t> 620</a:t>
                </a:r>
                <a:endParaRPr lang="es-ES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32750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2690</xdr:colOff>
      <xdr:row>10</xdr:row>
      <xdr:rowOff>1009</xdr:rowOff>
    </xdr:from>
    <xdr:to>
      <xdr:col>6</xdr:col>
      <xdr:colOff>738020</xdr:colOff>
      <xdr:row>26</xdr:row>
      <xdr:rowOff>1009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B29F706B-A1A4-42DB-A19A-60126C1EE6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Mi%20unidad\M&#225;laga\UMA\Experimentos\Experimento%20polifenoles%20(04_2023)\Resultados%20Adriana_Estela\Cuantificaci&#243;n%20de%20fluorescencia%2022092023.xlsx" TargetMode="External"/><Relationship Id="rId1" Type="http://schemas.openxmlformats.org/officeDocument/2006/relationships/externalLinkPath" Target="/Mi%20unidad/M&#225;laga/UMA/Experimentos/Experimento%20polifenoles%20(04_2023)/Resultados%20Adriana_Estela/Cuantificaci&#243;n%20de%20fluorescencia%202209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rden placa"/>
      <sheetName val="Curva de calibración"/>
      <sheetName val="Vol. de carga"/>
      <sheetName val="Correlation "/>
    </sheetNames>
    <sheetDataSet>
      <sheetData sheetId="0"/>
      <sheetData sheetId="1">
        <row r="3">
          <cell r="B3">
            <v>4000</v>
          </cell>
          <cell r="E3">
            <v>302.28399999999999</v>
          </cell>
        </row>
        <row r="4">
          <cell r="B4">
            <v>2000</v>
          </cell>
          <cell r="E4">
            <v>169.1565166535915</v>
          </cell>
        </row>
        <row r="5">
          <cell r="B5">
            <v>1000</v>
          </cell>
          <cell r="E5">
            <v>86.901241613361691</v>
          </cell>
        </row>
        <row r="6">
          <cell r="B6">
            <v>500</v>
          </cell>
          <cell r="E6">
            <v>48.661126601291002</v>
          </cell>
        </row>
        <row r="7">
          <cell r="B7">
            <v>250</v>
          </cell>
          <cell r="E7">
            <v>30.767205852506152</v>
          </cell>
        </row>
        <row r="8">
          <cell r="B8">
            <v>125</v>
          </cell>
          <cell r="E8">
            <v>23.254602817640752</v>
          </cell>
        </row>
        <row r="9">
          <cell r="B9">
            <v>62.5</v>
          </cell>
          <cell r="E9">
            <v>19.416790505532401</v>
          </cell>
        </row>
        <row r="10">
          <cell r="B10">
            <v>31.25</v>
          </cell>
          <cell r="E10">
            <v>17.840069817243297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2873C-80DF-4B65-B200-93DDB60C87E8}">
  <dimension ref="A1:L33"/>
  <sheetViews>
    <sheetView workbookViewId="0">
      <selection activeCell="K2" sqref="K2:L4"/>
    </sheetView>
  </sheetViews>
  <sheetFormatPr baseColWidth="10" defaultRowHeight="15"/>
  <cols>
    <col min="12" max="12" width="36.140625" bestFit="1" customWidth="1"/>
  </cols>
  <sheetData>
    <row r="1" spans="1:12">
      <c r="A1" s="1" t="s">
        <v>15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11</v>
      </c>
    </row>
    <row r="2" spans="1:12">
      <c r="A2" s="1">
        <v>5</v>
      </c>
      <c r="B2" t="s">
        <v>10</v>
      </c>
      <c r="C2" t="s">
        <v>7</v>
      </c>
      <c r="D2">
        <v>13.43</v>
      </c>
      <c r="E2">
        <v>28.27</v>
      </c>
      <c r="F2">
        <v>34</v>
      </c>
      <c r="G2">
        <v>40.200000000000003</v>
      </c>
      <c r="H2">
        <v>43.65</v>
      </c>
      <c r="I2">
        <v>46</v>
      </c>
      <c r="K2" s="38" t="s">
        <v>49</v>
      </c>
      <c r="L2" s="38" t="s">
        <v>50</v>
      </c>
    </row>
    <row r="3" spans="1:12">
      <c r="A3" s="1">
        <v>6</v>
      </c>
      <c r="B3" t="s">
        <v>10</v>
      </c>
      <c r="C3" t="s">
        <v>7</v>
      </c>
      <c r="D3">
        <v>13.79</v>
      </c>
      <c r="E3">
        <v>27.34</v>
      </c>
      <c r="F3">
        <v>32.68</v>
      </c>
      <c r="G3">
        <v>37.28</v>
      </c>
      <c r="H3">
        <v>40.79</v>
      </c>
      <c r="I3">
        <v>43</v>
      </c>
      <c r="K3" s="38" t="s">
        <v>7</v>
      </c>
      <c r="L3" s="38" t="s">
        <v>51</v>
      </c>
    </row>
    <row r="4" spans="1:12">
      <c r="A4" s="1">
        <v>7</v>
      </c>
      <c r="B4" t="s">
        <v>10</v>
      </c>
      <c r="C4" t="s">
        <v>7</v>
      </c>
      <c r="D4">
        <v>12.86</v>
      </c>
      <c r="E4">
        <v>27.42</v>
      </c>
      <c r="F4">
        <v>31.45</v>
      </c>
      <c r="G4">
        <v>34.15</v>
      </c>
      <c r="H4">
        <v>37.26</v>
      </c>
      <c r="I4">
        <v>38.6</v>
      </c>
      <c r="K4" s="38" t="s">
        <v>8</v>
      </c>
      <c r="L4" s="38" t="s">
        <v>52</v>
      </c>
    </row>
    <row r="5" spans="1:12">
      <c r="A5" s="1">
        <v>8</v>
      </c>
      <c r="B5" t="s">
        <v>10</v>
      </c>
      <c r="C5" t="s">
        <v>7</v>
      </c>
      <c r="D5">
        <v>13.53</v>
      </c>
      <c r="E5">
        <v>26.64</v>
      </c>
      <c r="F5">
        <v>30.64</v>
      </c>
      <c r="G5">
        <v>34.83</v>
      </c>
      <c r="H5">
        <v>36</v>
      </c>
      <c r="I5">
        <v>38</v>
      </c>
    </row>
    <row r="6" spans="1:12">
      <c r="A6" s="1">
        <v>61</v>
      </c>
      <c r="B6" t="s">
        <v>10</v>
      </c>
      <c r="C6" t="s">
        <v>7</v>
      </c>
      <c r="D6">
        <v>11.1</v>
      </c>
      <c r="E6">
        <v>24.62</v>
      </c>
      <c r="F6">
        <v>30.12</v>
      </c>
      <c r="G6">
        <v>35.4</v>
      </c>
      <c r="H6">
        <v>36.590000000000003</v>
      </c>
      <c r="I6">
        <v>37.700000000000003</v>
      </c>
    </row>
    <row r="7" spans="1:12">
      <c r="A7" s="1">
        <v>62</v>
      </c>
      <c r="B7" t="s">
        <v>10</v>
      </c>
      <c r="C7" t="s">
        <v>7</v>
      </c>
      <c r="D7">
        <v>13.95</v>
      </c>
      <c r="E7">
        <v>27.24</v>
      </c>
      <c r="F7">
        <v>31.08</v>
      </c>
      <c r="G7">
        <v>34.4</v>
      </c>
      <c r="H7">
        <v>35.75</v>
      </c>
      <c r="I7">
        <v>38</v>
      </c>
    </row>
    <row r="8" spans="1:12">
      <c r="A8" s="1">
        <v>63</v>
      </c>
      <c r="B8" t="s">
        <v>10</v>
      </c>
      <c r="C8" t="s">
        <v>7</v>
      </c>
      <c r="D8">
        <v>11.96</v>
      </c>
      <c r="E8">
        <v>26.63</v>
      </c>
      <c r="F8">
        <v>31.33</v>
      </c>
      <c r="G8">
        <v>35.5</v>
      </c>
      <c r="H8">
        <v>37.119999999999997</v>
      </c>
      <c r="I8">
        <v>38.5</v>
      </c>
    </row>
    <row r="9" spans="1:12">
      <c r="A9" s="1">
        <v>64</v>
      </c>
      <c r="B9" t="s">
        <v>10</v>
      </c>
      <c r="C9" t="s">
        <v>7</v>
      </c>
      <c r="D9">
        <v>9.86</v>
      </c>
      <c r="E9">
        <v>22.3</v>
      </c>
      <c r="F9">
        <v>28.5</v>
      </c>
      <c r="G9">
        <v>33.1</v>
      </c>
      <c r="H9">
        <v>34.96</v>
      </c>
      <c r="I9">
        <v>37</v>
      </c>
    </row>
    <row r="10" spans="1:12">
      <c r="A10" s="1">
        <v>21</v>
      </c>
      <c r="B10" t="s">
        <v>9</v>
      </c>
      <c r="C10" t="s">
        <v>7</v>
      </c>
      <c r="D10">
        <v>12.96</v>
      </c>
      <c r="E10">
        <v>24.24</v>
      </c>
      <c r="F10">
        <v>29.93</v>
      </c>
      <c r="G10">
        <v>34.15</v>
      </c>
      <c r="H10">
        <v>37.22</v>
      </c>
      <c r="I10">
        <v>42</v>
      </c>
    </row>
    <row r="11" spans="1:12">
      <c r="A11" s="1">
        <v>22</v>
      </c>
      <c r="B11" t="s">
        <v>9</v>
      </c>
      <c r="C11" t="s">
        <v>7</v>
      </c>
      <c r="D11">
        <v>10.41</v>
      </c>
      <c r="E11">
        <v>24.03</v>
      </c>
      <c r="F11">
        <v>22.35</v>
      </c>
      <c r="G11">
        <v>24.31</v>
      </c>
      <c r="H11">
        <v>26.74</v>
      </c>
      <c r="I11">
        <v>27</v>
      </c>
    </row>
    <row r="12" spans="1:12">
      <c r="A12" s="1">
        <v>23</v>
      </c>
      <c r="B12" t="s">
        <v>9</v>
      </c>
      <c r="C12" t="s">
        <v>7</v>
      </c>
      <c r="D12">
        <v>11.48</v>
      </c>
      <c r="E12">
        <v>21.72</v>
      </c>
      <c r="F12">
        <v>24.33</v>
      </c>
      <c r="G12">
        <v>26.22</v>
      </c>
      <c r="H12">
        <v>27.6</v>
      </c>
      <c r="I12">
        <v>30</v>
      </c>
    </row>
    <row r="13" spans="1:12">
      <c r="A13" s="1">
        <v>24</v>
      </c>
      <c r="B13" t="s">
        <v>9</v>
      </c>
      <c r="C13" t="s">
        <v>7</v>
      </c>
      <c r="D13">
        <v>13.3</v>
      </c>
      <c r="E13">
        <v>24.42</v>
      </c>
      <c r="F13">
        <v>27.5</v>
      </c>
      <c r="G13">
        <v>24.24</v>
      </c>
      <c r="H13">
        <v>30.7</v>
      </c>
      <c r="I13">
        <v>32</v>
      </c>
    </row>
    <row r="14" spans="1:12">
      <c r="A14" s="1">
        <v>45</v>
      </c>
      <c r="B14" t="s">
        <v>9</v>
      </c>
      <c r="C14" t="s">
        <v>7</v>
      </c>
      <c r="D14">
        <v>14.4</v>
      </c>
      <c r="E14">
        <v>21.13</v>
      </c>
      <c r="F14">
        <v>16.55</v>
      </c>
      <c r="G14">
        <v>28.5</v>
      </c>
      <c r="H14">
        <v>29.23</v>
      </c>
      <c r="I14">
        <v>31</v>
      </c>
    </row>
    <row r="15" spans="1:12">
      <c r="A15" s="1">
        <v>46</v>
      </c>
      <c r="B15" t="s">
        <v>9</v>
      </c>
      <c r="C15" t="s">
        <v>7</v>
      </c>
      <c r="D15">
        <v>11.55</v>
      </c>
      <c r="E15">
        <v>23.75</v>
      </c>
      <c r="F15">
        <v>27.75</v>
      </c>
      <c r="G15">
        <v>26.87</v>
      </c>
      <c r="H15">
        <v>27.3</v>
      </c>
      <c r="I15">
        <v>30.4</v>
      </c>
    </row>
    <row r="16" spans="1:12">
      <c r="A16" s="1">
        <v>47</v>
      </c>
      <c r="B16" t="s">
        <v>9</v>
      </c>
      <c r="C16" t="s">
        <v>7</v>
      </c>
      <c r="D16">
        <v>12.63</v>
      </c>
      <c r="E16">
        <v>22.8</v>
      </c>
      <c r="F16">
        <v>25.91</v>
      </c>
      <c r="G16">
        <v>30.65</v>
      </c>
      <c r="H16">
        <v>31.67</v>
      </c>
      <c r="I16">
        <v>35</v>
      </c>
    </row>
    <row r="17" spans="1:9">
      <c r="A17" s="1">
        <v>48</v>
      </c>
      <c r="B17" t="s">
        <v>9</v>
      </c>
      <c r="C17" t="s">
        <v>7</v>
      </c>
      <c r="D17">
        <v>9.51</v>
      </c>
      <c r="E17">
        <v>19.670000000000002</v>
      </c>
      <c r="F17">
        <v>23.2</v>
      </c>
      <c r="G17">
        <v>24.3</v>
      </c>
      <c r="H17">
        <v>28.58</v>
      </c>
      <c r="I17">
        <v>28</v>
      </c>
    </row>
    <row r="18" spans="1:9">
      <c r="A18" s="1">
        <v>1</v>
      </c>
      <c r="B18" t="s">
        <v>10</v>
      </c>
      <c r="C18" t="s">
        <v>8</v>
      </c>
      <c r="D18">
        <v>12.67</v>
      </c>
      <c r="E18">
        <v>18.75</v>
      </c>
      <c r="F18">
        <v>32.61</v>
      </c>
      <c r="G18">
        <v>38.200000000000003</v>
      </c>
      <c r="H18">
        <v>42</v>
      </c>
      <c r="I18">
        <v>43</v>
      </c>
    </row>
    <row r="19" spans="1:9">
      <c r="A19" s="1">
        <v>2</v>
      </c>
      <c r="B19" t="s">
        <v>10</v>
      </c>
      <c r="C19" t="s">
        <v>8</v>
      </c>
      <c r="D19">
        <v>8.07</v>
      </c>
      <c r="E19">
        <v>14.04</v>
      </c>
      <c r="F19">
        <v>26.43</v>
      </c>
      <c r="G19">
        <v>39.4</v>
      </c>
      <c r="H19">
        <v>39.409999999999997</v>
      </c>
      <c r="I19">
        <v>41.02</v>
      </c>
    </row>
    <row r="20" spans="1:9">
      <c r="A20" s="1">
        <v>3</v>
      </c>
      <c r="B20" t="s">
        <v>10</v>
      </c>
      <c r="C20" t="s">
        <v>8</v>
      </c>
      <c r="D20">
        <v>7.47</v>
      </c>
      <c r="E20">
        <v>14.27</v>
      </c>
      <c r="F20">
        <v>27.61</v>
      </c>
      <c r="G20">
        <v>33.9</v>
      </c>
      <c r="H20">
        <v>37.81</v>
      </c>
      <c r="I20">
        <v>39.51</v>
      </c>
    </row>
    <row r="21" spans="1:9">
      <c r="A21" s="1">
        <v>4</v>
      </c>
      <c r="B21" t="s">
        <v>10</v>
      </c>
      <c r="C21" t="s">
        <v>8</v>
      </c>
      <c r="D21">
        <v>7.74</v>
      </c>
      <c r="E21">
        <v>14.36</v>
      </c>
      <c r="F21">
        <v>28.25</v>
      </c>
      <c r="G21">
        <v>35.520000000000003</v>
      </c>
      <c r="H21">
        <v>39.119999999999997</v>
      </c>
      <c r="I21">
        <v>40.4</v>
      </c>
    </row>
    <row r="22" spans="1:9">
      <c r="A22" s="1">
        <v>65</v>
      </c>
      <c r="B22" t="s">
        <v>10</v>
      </c>
      <c r="C22" t="s">
        <v>8</v>
      </c>
      <c r="D22">
        <v>8.33</v>
      </c>
      <c r="E22">
        <v>14.33</v>
      </c>
      <c r="F22">
        <v>28.15</v>
      </c>
      <c r="G22">
        <v>34.1</v>
      </c>
      <c r="H22">
        <v>38.4</v>
      </c>
      <c r="I22">
        <v>38.380000000000003</v>
      </c>
    </row>
    <row r="23" spans="1:9">
      <c r="A23" s="1">
        <v>66</v>
      </c>
      <c r="B23" t="s">
        <v>10</v>
      </c>
      <c r="C23" t="s">
        <v>8</v>
      </c>
      <c r="D23">
        <v>7.87</v>
      </c>
      <c r="E23">
        <v>18.05</v>
      </c>
      <c r="F23">
        <v>29.81</v>
      </c>
      <c r="G23">
        <v>36.700000000000003</v>
      </c>
      <c r="H23">
        <v>41.4</v>
      </c>
      <c r="I23">
        <v>43</v>
      </c>
    </row>
    <row r="24" spans="1:9">
      <c r="A24" s="1">
        <v>67</v>
      </c>
      <c r="B24" t="s">
        <v>10</v>
      </c>
      <c r="C24" t="s">
        <v>8</v>
      </c>
      <c r="D24">
        <v>7.72</v>
      </c>
      <c r="E24">
        <v>18.61</v>
      </c>
      <c r="F24">
        <v>28.4</v>
      </c>
      <c r="G24">
        <v>35.25</v>
      </c>
      <c r="H24">
        <v>39.65</v>
      </c>
      <c r="I24">
        <v>42</v>
      </c>
    </row>
    <row r="25" spans="1:9">
      <c r="A25" s="1">
        <v>68</v>
      </c>
      <c r="B25" t="s">
        <v>10</v>
      </c>
      <c r="C25" t="s">
        <v>8</v>
      </c>
      <c r="D25">
        <v>8.24</v>
      </c>
      <c r="E25">
        <v>18.579999999999998</v>
      </c>
      <c r="F25">
        <v>30.6</v>
      </c>
      <c r="G25">
        <v>36.68</v>
      </c>
      <c r="H25">
        <v>41.82</v>
      </c>
      <c r="I25">
        <v>45</v>
      </c>
    </row>
    <row r="26" spans="1:9">
      <c r="A26" s="1">
        <v>17</v>
      </c>
      <c r="B26" t="s">
        <v>9</v>
      </c>
      <c r="C26" t="s">
        <v>8</v>
      </c>
      <c r="D26">
        <v>9.58</v>
      </c>
      <c r="E26">
        <v>22.11</v>
      </c>
      <c r="F26">
        <v>29.11</v>
      </c>
      <c r="G26">
        <v>32.57</v>
      </c>
      <c r="H26">
        <v>39.08</v>
      </c>
      <c r="I26">
        <v>41.5</v>
      </c>
    </row>
    <row r="27" spans="1:9">
      <c r="A27" s="1">
        <v>18</v>
      </c>
      <c r="B27" t="s">
        <v>9</v>
      </c>
      <c r="C27" t="s">
        <v>8</v>
      </c>
      <c r="D27">
        <v>7.85</v>
      </c>
      <c r="E27">
        <v>15.62</v>
      </c>
      <c r="F27">
        <v>21.86</v>
      </c>
      <c r="G27">
        <v>22.3</v>
      </c>
      <c r="H27">
        <v>24.35</v>
      </c>
      <c r="I27">
        <v>25.6</v>
      </c>
    </row>
    <row r="28" spans="1:9">
      <c r="A28" s="1">
        <v>19</v>
      </c>
      <c r="B28" t="s">
        <v>9</v>
      </c>
      <c r="C28" t="s">
        <v>8</v>
      </c>
      <c r="D28">
        <v>7.05</v>
      </c>
      <c r="E28">
        <v>16</v>
      </c>
      <c r="F28">
        <v>24.05</v>
      </c>
      <c r="G28">
        <v>26.98</v>
      </c>
      <c r="H28">
        <v>32</v>
      </c>
      <c r="I28">
        <v>31.8</v>
      </c>
    </row>
    <row r="29" spans="1:9">
      <c r="A29" s="1">
        <v>20</v>
      </c>
      <c r="B29" t="s">
        <v>9</v>
      </c>
      <c r="C29" t="s">
        <v>8</v>
      </c>
      <c r="D29">
        <v>12.77</v>
      </c>
      <c r="E29">
        <v>22.58</v>
      </c>
      <c r="F29">
        <v>30.36</v>
      </c>
      <c r="G29">
        <v>32.22</v>
      </c>
      <c r="H29">
        <v>34.479999999999997</v>
      </c>
      <c r="I29">
        <v>35</v>
      </c>
    </row>
    <row r="30" spans="1:9">
      <c r="A30" s="1">
        <v>49</v>
      </c>
      <c r="B30" t="s">
        <v>9</v>
      </c>
      <c r="C30" t="s">
        <v>8</v>
      </c>
      <c r="D30">
        <v>8.27</v>
      </c>
      <c r="E30">
        <v>18</v>
      </c>
      <c r="F30">
        <v>25.32</v>
      </c>
      <c r="G30">
        <v>29.54</v>
      </c>
      <c r="H30">
        <v>35.049999999999997</v>
      </c>
      <c r="I30">
        <v>41.8</v>
      </c>
    </row>
    <row r="31" spans="1:9">
      <c r="A31" s="1">
        <v>50</v>
      </c>
      <c r="B31" t="s">
        <v>9</v>
      </c>
      <c r="C31" t="s">
        <v>8</v>
      </c>
      <c r="D31">
        <v>8.0500000000000007</v>
      </c>
      <c r="E31">
        <v>17.91</v>
      </c>
      <c r="F31">
        <v>24.45</v>
      </c>
      <c r="G31">
        <v>29.83</v>
      </c>
      <c r="H31">
        <v>31.22</v>
      </c>
      <c r="I31">
        <v>35.4</v>
      </c>
    </row>
    <row r="32" spans="1:9">
      <c r="A32" s="1">
        <v>51</v>
      </c>
      <c r="B32" t="s">
        <v>9</v>
      </c>
      <c r="C32" t="s">
        <v>8</v>
      </c>
      <c r="D32">
        <v>7.25</v>
      </c>
      <c r="E32">
        <v>15.71</v>
      </c>
      <c r="F32">
        <v>22.88</v>
      </c>
      <c r="G32">
        <v>25.48</v>
      </c>
      <c r="H32">
        <v>28.8</v>
      </c>
      <c r="I32">
        <v>28</v>
      </c>
    </row>
    <row r="33" spans="1:9">
      <c r="A33" s="1">
        <v>52</v>
      </c>
      <c r="B33" t="s">
        <v>9</v>
      </c>
      <c r="C33" t="s">
        <v>8</v>
      </c>
      <c r="D33">
        <v>6</v>
      </c>
      <c r="E33">
        <v>14.71</v>
      </c>
      <c r="F33">
        <v>22</v>
      </c>
      <c r="G33">
        <v>27.58</v>
      </c>
      <c r="H33">
        <v>31.13</v>
      </c>
      <c r="I33">
        <v>30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DDC8EF-06C2-4AE0-842A-1D4E98A63FFA}">
  <dimension ref="A1:I33"/>
  <sheetViews>
    <sheetView tabSelected="1" workbookViewId="0">
      <selection activeCell="L16" sqref="L16"/>
    </sheetView>
  </sheetViews>
  <sheetFormatPr baseColWidth="10" defaultRowHeight="15"/>
  <cols>
    <col min="4" max="4" width="23.42578125" bestFit="1" customWidth="1"/>
    <col min="5" max="5" width="23" bestFit="1" customWidth="1"/>
    <col min="6" max="6" width="23.140625" bestFit="1" customWidth="1"/>
  </cols>
  <sheetData>
    <row r="1" spans="1:9">
      <c r="A1" s="1" t="s">
        <v>15</v>
      </c>
      <c r="B1" t="s">
        <v>0</v>
      </c>
      <c r="C1" t="s">
        <v>1</v>
      </c>
      <c r="D1" s="35" t="s">
        <v>56</v>
      </c>
      <c r="E1" s="36" t="s">
        <v>57</v>
      </c>
      <c r="F1" s="37" t="s">
        <v>58</v>
      </c>
    </row>
    <row r="2" spans="1:9">
      <c r="A2" s="1">
        <v>5</v>
      </c>
      <c r="B2" t="s">
        <v>10</v>
      </c>
      <c r="C2" t="s">
        <v>7</v>
      </c>
      <c r="D2">
        <v>154.61366243570291</v>
      </c>
      <c r="E2">
        <v>74.253606681852688</v>
      </c>
      <c r="F2">
        <v>115.42419666074397</v>
      </c>
      <c r="H2" s="38" t="s">
        <v>49</v>
      </c>
      <c r="I2" s="38" t="s">
        <v>50</v>
      </c>
    </row>
    <row r="3" spans="1:9">
      <c r="A3" s="1">
        <v>6</v>
      </c>
      <c r="B3" t="s">
        <v>10</v>
      </c>
      <c r="C3" t="s">
        <v>7</v>
      </c>
      <c r="D3">
        <v>209.11015133869211</v>
      </c>
      <c r="E3">
        <v>171.84714889571697</v>
      </c>
      <c r="F3">
        <v>191.10777225189284</v>
      </c>
      <c r="H3" s="38" t="s">
        <v>7</v>
      </c>
      <c r="I3" s="38" t="s">
        <v>51</v>
      </c>
    </row>
    <row r="4" spans="1:9">
      <c r="A4" s="1">
        <v>7</v>
      </c>
      <c r="B4" t="s">
        <v>10</v>
      </c>
      <c r="C4" t="s">
        <v>7</v>
      </c>
      <c r="D4">
        <v>268.71190188850125</v>
      </c>
      <c r="E4">
        <v>56.143280002116398</v>
      </c>
      <c r="F4">
        <v>177.7611204459246</v>
      </c>
      <c r="H4" s="38" t="s">
        <v>8</v>
      </c>
      <c r="I4" s="38" t="s">
        <v>52</v>
      </c>
    </row>
    <row r="5" spans="1:9">
      <c r="A5" s="1">
        <v>8</v>
      </c>
      <c r="B5" t="s">
        <v>10</v>
      </c>
      <c r="C5" t="s">
        <v>7</v>
      </c>
      <c r="D5">
        <v>262.65538392873299</v>
      </c>
      <c r="E5">
        <v>184.67795879419606</v>
      </c>
      <c r="F5">
        <v>228.95764506187848</v>
      </c>
    </row>
    <row r="6" spans="1:9">
      <c r="A6" s="1">
        <v>61</v>
      </c>
      <c r="B6" t="s">
        <v>10</v>
      </c>
      <c r="C6" t="s">
        <v>7</v>
      </c>
      <c r="D6">
        <v>334.29455189474135</v>
      </c>
      <c r="E6">
        <v>248.71138853354554</v>
      </c>
      <c r="F6">
        <v>301.39141314421244</v>
      </c>
    </row>
    <row r="7" spans="1:9">
      <c r="A7" s="1">
        <v>62</v>
      </c>
      <c r="B7" t="s">
        <v>10</v>
      </c>
      <c r="C7" t="s">
        <v>7</v>
      </c>
      <c r="D7">
        <v>205.74666885230548</v>
      </c>
      <c r="E7">
        <v>92.433198520515745</v>
      </c>
      <c r="F7">
        <v>151.96965036399058</v>
      </c>
    </row>
    <row r="8" spans="1:9">
      <c r="A8" s="1">
        <v>63</v>
      </c>
      <c r="B8" t="s">
        <v>10</v>
      </c>
      <c r="C8" t="s">
        <v>7</v>
      </c>
      <c r="D8">
        <v>312.11978896313451</v>
      </c>
      <c r="E8">
        <v>254.53341093976289</v>
      </c>
      <c r="F8">
        <v>288.39360474645952</v>
      </c>
    </row>
    <row r="9" spans="1:9">
      <c r="A9" s="1">
        <v>64</v>
      </c>
      <c r="B9" t="s">
        <v>10</v>
      </c>
      <c r="C9" t="s">
        <v>7</v>
      </c>
      <c r="D9">
        <v>209.27368739474983</v>
      </c>
      <c r="E9">
        <v>174.57682589197523</v>
      </c>
      <c r="F9">
        <v>193.76913712325228</v>
      </c>
    </row>
    <row r="10" spans="1:9">
      <c r="A10" s="1">
        <v>21</v>
      </c>
      <c r="B10" t="s">
        <v>9</v>
      </c>
      <c r="C10" t="s">
        <v>7</v>
      </c>
      <c r="D10">
        <v>73.960020013430594</v>
      </c>
      <c r="E10">
        <v>72.625300030894266</v>
      </c>
      <c r="F10">
        <v>73.343825651248736</v>
      </c>
    </row>
    <row r="11" spans="1:9">
      <c r="A11" s="1">
        <v>22</v>
      </c>
      <c r="B11" t="s">
        <v>9</v>
      </c>
      <c r="C11" t="s">
        <v>7</v>
      </c>
      <c r="D11">
        <v>72.03805348609157</v>
      </c>
      <c r="E11">
        <v>91.264745408391818</v>
      </c>
      <c r="F11">
        <v>80.233304140613853</v>
      </c>
    </row>
    <row r="12" spans="1:9">
      <c r="A12" s="1">
        <v>23</v>
      </c>
      <c r="B12" t="s">
        <v>9</v>
      </c>
      <c r="C12" t="s">
        <v>7</v>
      </c>
      <c r="D12">
        <v>348.9540513382662</v>
      </c>
      <c r="E12">
        <v>182.07383046161911</v>
      </c>
      <c r="F12">
        <v>273.69680555704821</v>
      </c>
    </row>
    <row r="13" spans="1:9">
      <c r="A13" s="1">
        <v>24</v>
      </c>
      <c r="B13" t="s">
        <v>9</v>
      </c>
      <c r="C13" t="s">
        <v>7</v>
      </c>
      <c r="D13">
        <v>380.2120645016214</v>
      </c>
      <c r="E13">
        <v>222.10527414302814</v>
      </c>
      <c r="F13">
        <v>308.77586267287813</v>
      </c>
    </row>
    <row r="14" spans="1:9">
      <c r="A14" s="1">
        <v>45</v>
      </c>
      <c r="B14" t="s">
        <v>9</v>
      </c>
      <c r="C14" t="s">
        <v>7</v>
      </c>
      <c r="D14">
        <v>193.6796600332228</v>
      </c>
      <c r="E14">
        <v>68.133753471661905</v>
      </c>
      <c r="F14">
        <v>138.44923702341987</v>
      </c>
    </row>
    <row r="15" spans="1:9">
      <c r="A15" s="1">
        <v>46</v>
      </c>
      <c r="B15" t="s">
        <v>9</v>
      </c>
      <c r="C15" t="s">
        <v>7</v>
      </c>
      <c r="D15">
        <v>180.52667548821452</v>
      </c>
      <c r="E15">
        <v>134.03012364064489</v>
      </c>
      <c r="F15">
        <v>158.09072157579052</v>
      </c>
    </row>
    <row r="16" spans="1:9">
      <c r="A16" s="1">
        <v>47</v>
      </c>
      <c r="B16" t="s">
        <v>9</v>
      </c>
      <c r="C16" t="s">
        <v>7</v>
      </c>
      <c r="D16">
        <v>110.11184134670818</v>
      </c>
      <c r="E16">
        <v>88.482903553213973</v>
      </c>
      <c r="F16">
        <v>102.04193870255577</v>
      </c>
    </row>
    <row r="17" spans="1:6">
      <c r="A17" s="1">
        <v>48</v>
      </c>
      <c r="B17" t="s">
        <v>9</v>
      </c>
      <c r="C17" t="s">
        <v>7</v>
      </c>
      <c r="D17">
        <v>227.81634639678748</v>
      </c>
      <c r="E17">
        <v>178.42768774220471</v>
      </c>
      <c r="F17">
        <v>205.50864144744244</v>
      </c>
    </row>
    <row r="18" spans="1:6">
      <c r="A18" s="1">
        <v>1</v>
      </c>
      <c r="B18" t="s">
        <v>10</v>
      </c>
      <c r="C18" t="s">
        <v>8</v>
      </c>
      <c r="D18">
        <v>129.3985339349349</v>
      </c>
      <c r="E18">
        <v>96.123521241117373</v>
      </c>
      <c r="F18">
        <v>112.681326757306</v>
      </c>
    </row>
    <row r="19" spans="1:6">
      <c r="A19" s="1">
        <v>2</v>
      </c>
      <c r="B19" t="s">
        <v>10</v>
      </c>
      <c r="C19" t="s">
        <v>8</v>
      </c>
      <c r="D19">
        <v>260.04322708094145</v>
      </c>
      <c r="E19">
        <v>188.31924073421499</v>
      </c>
      <c r="F19">
        <v>230.09240903961694</v>
      </c>
    </row>
    <row r="20" spans="1:6">
      <c r="A20" s="1">
        <v>3</v>
      </c>
      <c r="B20" t="s">
        <v>10</v>
      </c>
      <c r="C20" t="s">
        <v>8</v>
      </c>
      <c r="D20">
        <v>70.121979202041246</v>
      </c>
      <c r="E20">
        <v>70.680095473636811</v>
      </c>
      <c r="F20">
        <v>70.360088936836419</v>
      </c>
    </row>
    <row r="21" spans="1:6">
      <c r="A21" s="1">
        <v>4</v>
      </c>
      <c r="B21" t="s">
        <v>10</v>
      </c>
      <c r="C21" t="s">
        <v>8</v>
      </c>
      <c r="D21">
        <v>220.32060082877257</v>
      </c>
      <c r="E21">
        <v>226.32630260351422</v>
      </c>
      <c r="F21">
        <v>223.14668960797314</v>
      </c>
    </row>
    <row r="22" spans="1:6">
      <c r="A22" s="1">
        <v>65</v>
      </c>
      <c r="B22" t="s">
        <v>10</v>
      </c>
      <c r="C22" t="s">
        <v>8</v>
      </c>
      <c r="D22">
        <v>244.34022731409067</v>
      </c>
      <c r="E22">
        <v>141.31990799568928</v>
      </c>
      <c r="F22">
        <v>197.92660055827864</v>
      </c>
    </row>
    <row r="23" spans="1:6">
      <c r="A23" s="1">
        <v>66</v>
      </c>
      <c r="B23" t="s">
        <v>10</v>
      </c>
      <c r="C23" t="s">
        <v>8</v>
      </c>
      <c r="D23">
        <v>197.12927814082747</v>
      </c>
      <c r="E23">
        <v>175.26431278675443</v>
      </c>
      <c r="F23">
        <v>188.67050881151778</v>
      </c>
    </row>
    <row r="24" spans="1:6">
      <c r="A24" s="1">
        <v>67</v>
      </c>
      <c r="B24" t="s">
        <v>10</v>
      </c>
      <c r="C24" t="s">
        <v>8</v>
      </c>
      <c r="D24">
        <v>75.072714409244554</v>
      </c>
      <c r="E24">
        <v>40.883599469155357</v>
      </c>
      <c r="F24">
        <v>62.091609505542735</v>
      </c>
    </row>
    <row r="25" spans="1:6">
      <c r="A25" s="1">
        <v>68</v>
      </c>
      <c r="B25" t="s">
        <v>10</v>
      </c>
      <c r="C25" t="s">
        <v>8</v>
      </c>
      <c r="D25">
        <v>215.48711809483814</v>
      </c>
      <c r="E25">
        <v>191.91958062888563</v>
      </c>
      <c r="F25">
        <v>205.51933666687765</v>
      </c>
    </row>
    <row r="26" spans="1:6">
      <c r="A26" s="1">
        <v>17</v>
      </c>
      <c r="B26" t="s">
        <v>9</v>
      </c>
      <c r="C26" t="s">
        <v>8</v>
      </c>
      <c r="D26">
        <v>93.6616437631385</v>
      </c>
      <c r="E26">
        <v>90.241273352138705</v>
      </c>
      <c r="F26">
        <v>92.209880531942943</v>
      </c>
    </row>
    <row r="27" spans="1:6">
      <c r="A27" s="1">
        <v>18</v>
      </c>
      <c r="B27" t="s">
        <v>9</v>
      </c>
      <c r="C27" t="s">
        <v>8</v>
      </c>
      <c r="D27">
        <v>321.92222467910602</v>
      </c>
      <c r="E27">
        <v>160.37687903676647</v>
      </c>
      <c r="F27">
        <v>255.41542189893636</v>
      </c>
    </row>
    <row r="28" spans="1:6">
      <c r="A28" s="1">
        <v>19</v>
      </c>
      <c r="B28" t="s">
        <v>9</v>
      </c>
      <c r="C28" t="s">
        <v>8</v>
      </c>
      <c r="D28">
        <v>151.80369153664421</v>
      </c>
      <c r="E28">
        <v>116.2879697181604</v>
      </c>
      <c r="F28">
        <v>135.02116641321771</v>
      </c>
    </row>
    <row r="29" spans="1:6">
      <c r="A29" s="1">
        <v>20</v>
      </c>
      <c r="B29" t="s">
        <v>9</v>
      </c>
      <c r="C29" t="s">
        <v>8</v>
      </c>
      <c r="D29">
        <v>308.9958179201638</v>
      </c>
      <c r="E29">
        <v>291.04883746242785</v>
      </c>
      <c r="F29">
        <v>301.47718559559894</v>
      </c>
    </row>
    <row r="30" spans="1:6">
      <c r="A30" s="1">
        <v>49</v>
      </c>
      <c r="B30" t="s">
        <v>9</v>
      </c>
      <c r="C30" t="s">
        <v>8</v>
      </c>
      <c r="D30">
        <v>228.55037915759439</v>
      </c>
      <c r="E30">
        <v>181.96541704377645</v>
      </c>
      <c r="F30">
        <v>209.14130930945726</v>
      </c>
    </row>
    <row r="31" spans="1:6">
      <c r="A31" s="1">
        <v>50</v>
      </c>
      <c r="B31" t="s">
        <v>9</v>
      </c>
      <c r="C31" t="s">
        <v>8</v>
      </c>
      <c r="D31">
        <v>231.60958186808946</v>
      </c>
      <c r="E31">
        <v>83.058798724402394</v>
      </c>
      <c r="F31">
        <v>160.04804234429881</v>
      </c>
    </row>
    <row r="32" spans="1:6">
      <c r="A32" s="1">
        <v>51</v>
      </c>
      <c r="B32" t="s">
        <v>9</v>
      </c>
      <c r="C32" t="s">
        <v>8</v>
      </c>
      <c r="D32">
        <v>392.3276530023245</v>
      </c>
      <c r="E32">
        <v>271.41697117336582</v>
      </c>
      <c r="F32">
        <v>333.08710805090362</v>
      </c>
    </row>
    <row r="33" spans="1:6">
      <c r="A33" s="1">
        <v>52</v>
      </c>
      <c r="B33" t="s">
        <v>9</v>
      </c>
      <c r="C33" t="s">
        <v>8</v>
      </c>
      <c r="D33">
        <v>209.96196500529223</v>
      </c>
      <c r="E33">
        <v>99.325694673161252</v>
      </c>
      <c r="F33">
        <v>157.37365614432895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5AEEE-6ECC-47CB-B908-2BACF526C307}">
  <dimension ref="A1:J33"/>
  <sheetViews>
    <sheetView workbookViewId="0">
      <selection activeCell="D35" sqref="D35"/>
    </sheetView>
  </sheetViews>
  <sheetFormatPr baseColWidth="10" defaultColWidth="9.140625" defaultRowHeight="15"/>
  <cols>
    <col min="1" max="1" width="5.5703125" style="1" bestFit="1" customWidth="1"/>
    <col min="2" max="2" width="7.85546875" style="1" bestFit="1" customWidth="1"/>
    <col min="3" max="3" width="7.28515625" style="1" bestFit="1" customWidth="1"/>
    <col min="4" max="4" width="35.42578125" style="1" customWidth="1"/>
    <col min="5" max="5" width="51.5703125" style="1" customWidth="1"/>
    <col min="6" max="6" width="35.42578125" style="1" customWidth="1"/>
    <col min="7" max="7" width="20.28515625" style="1" bestFit="1" customWidth="1"/>
    <col min="8" max="16384" width="9.140625" style="1"/>
  </cols>
  <sheetData>
    <row r="1" spans="1:10">
      <c r="A1" s="1" t="s">
        <v>15</v>
      </c>
      <c r="B1" s="1" t="s">
        <v>0</v>
      </c>
      <c r="C1" s="1" t="s">
        <v>1</v>
      </c>
      <c r="D1" s="1" t="s">
        <v>12</v>
      </c>
      <c r="E1" s="1" t="s">
        <v>16</v>
      </c>
      <c r="F1" s="1" t="s">
        <v>13</v>
      </c>
      <c r="G1" s="1" t="s">
        <v>14</v>
      </c>
    </row>
    <row r="2" spans="1:10">
      <c r="A2" s="1">
        <v>5</v>
      </c>
      <c r="B2" s="2" t="s">
        <v>10</v>
      </c>
      <c r="C2" s="2" t="s">
        <v>7</v>
      </c>
      <c r="D2" s="1">
        <v>1405.26</v>
      </c>
      <c r="E2" s="1">
        <v>134.36000000000001</v>
      </c>
      <c r="F2">
        <v>426.82499999999999</v>
      </c>
      <c r="G2" s="3">
        <f t="shared" ref="G2:G33" si="0">F2*100/D2</f>
        <v>30.37338286153452</v>
      </c>
      <c r="I2" s="38" t="s">
        <v>49</v>
      </c>
      <c r="J2" s="38" t="s">
        <v>50</v>
      </c>
    </row>
    <row r="3" spans="1:10">
      <c r="A3" s="1">
        <v>6</v>
      </c>
      <c r="B3" s="2" t="s">
        <v>10</v>
      </c>
      <c r="C3" s="2" t="s">
        <v>7</v>
      </c>
      <c r="D3" s="1">
        <v>2542.5300000000002</v>
      </c>
      <c r="E3" s="1">
        <v>97.68</v>
      </c>
      <c r="F3">
        <v>709.19200000000001</v>
      </c>
      <c r="G3" s="3">
        <f t="shared" si="0"/>
        <v>27.893161535950409</v>
      </c>
      <c r="I3" s="38" t="s">
        <v>7</v>
      </c>
      <c r="J3" s="38" t="s">
        <v>51</v>
      </c>
    </row>
    <row r="4" spans="1:10">
      <c r="A4" s="1">
        <v>7</v>
      </c>
      <c r="B4" s="2" t="s">
        <v>10</v>
      </c>
      <c r="C4" s="2" t="s">
        <v>7</v>
      </c>
      <c r="D4" s="1">
        <v>1385.81</v>
      </c>
      <c r="E4" s="1">
        <v>103</v>
      </c>
      <c r="F4">
        <v>283.26299999999998</v>
      </c>
      <c r="G4" s="3">
        <f t="shared" si="0"/>
        <v>20.440247941637022</v>
      </c>
      <c r="I4" s="38" t="s">
        <v>8</v>
      </c>
      <c r="J4" s="38" t="s">
        <v>52</v>
      </c>
    </row>
    <row r="5" spans="1:10">
      <c r="A5" s="1">
        <v>8</v>
      </c>
      <c r="B5" s="2" t="s">
        <v>10</v>
      </c>
      <c r="C5" s="2" t="s">
        <v>7</v>
      </c>
      <c r="D5" s="1">
        <v>1907.44</v>
      </c>
      <c r="E5" s="1">
        <v>130.32</v>
      </c>
      <c r="F5">
        <v>550.86500000000001</v>
      </c>
      <c r="G5" s="3">
        <f t="shared" si="0"/>
        <v>28.879807490668121</v>
      </c>
      <c r="J5" s="5"/>
    </row>
    <row r="6" spans="1:10">
      <c r="A6" s="1">
        <v>61</v>
      </c>
      <c r="B6" s="2" t="s">
        <v>10</v>
      </c>
      <c r="C6" s="2" t="s">
        <v>7</v>
      </c>
      <c r="D6" s="1">
        <v>4024.52</v>
      </c>
      <c r="E6" s="1">
        <v>108.96</v>
      </c>
      <c r="F6">
        <v>984.04399999999998</v>
      </c>
      <c r="G6" s="3">
        <f t="shared" si="0"/>
        <v>24.451214057825528</v>
      </c>
      <c r="J6" s="5"/>
    </row>
    <row r="7" spans="1:10">
      <c r="A7" s="1">
        <v>62</v>
      </c>
      <c r="B7" s="2" t="s">
        <v>10</v>
      </c>
      <c r="C7" s="2" t="s">
        <v>7</v>
      </c>
      <c r="D7" s="1">
        <v>3523.54</v>
      </c>
      <c r="E7" s="1">
        <v>132.72</v>
      </c>
      <c r="F7">
        <v>956.87699999999995</v>
      </c>
      <c r="G7" s="3">
        <f t="shared" si="0"/>
        <v>27.156694687728816</v>
      </c>
      <c r="J7" s="5"/>
    </row>
    <row r="8" spans="1:10">
      <c r="A8" s="1">
        <v>63</v>
      </c>
      <c r="B8" s="2" t="s">
        <v>10</v>
      </c>
      <c r="C8" s="2" t="s">
        <v>7</v>
      </c>
      <c r="D8" s="1">
        <v>4281.8</v>
      </c>
      <c r="E8" s="1">
        <v>95.4</v>
      </c>
      <c r="F8">
        <v>877.68799999999999</v>
      </c>
      <c r="G8" s="3">
        <f t="shared" si="0"/>
        <v>20.498108272221963</v>
      </c>
      <c r="J8" s="5"/>
    </row>
    <row r="9" spans="1:10">
      <c r="A9" s="1">
        <v>64</v>
      </c>
      <c r="B9" s="2" t="s">
        <v>10</v>
      </c>
      <c r="C9" s="2" t="s">
        <v>7</v>
      </c>
      <c r="D9" s="1">
        <v>5164.12</v>
      </c>
      <c r="E9" s="1">
        <v>194</v>
      </c>
      <c r="F9">
        <v>2356.79</v>
      </c>
      <c r="G9" s="3">
        <f t="shared" si="0"/>
        <v>45.637785334190532</v>
      </c>
      <c r="J9" s="5"/>
    </row>
    <row r="10" spans="1:10">
      <c r="A10" s="1">
        <v>21</v>
      </c>
      <c r="B10" s="2" t="s">
        <v>9</v>
      </c>
      <c r="C10" s="2" t="s">
        <v>7</v>
      </c>
      <c r="D10" s="1">
        <v>1696.54</v>
      </c>
      <c r="E10" s="1">
        <v>141.12</v>
      </c>
      <c r="F10">
        <v>596.62199999999996</v>
      </c>
      <c r="G10" s="3">
        <f t="shared" si="0"/>
        <v>35.16698692633242</v>
      </c>
      <c r="J10" s="5"/>
    </row>
    <row r="11" spans="1:10">
      <c r="A11" s="1">
        <v>22</v>
      </c>
      <c r="B11" s="2" t="s">
        <v>9</v>
      </c>
      <c r="C11" s="2" t="s">
        <v>7</v>
      </c>
      <c r="D11" s="1">
        <v>1234.3599999999999</v>
      </c>
      <c r="E11" s="1">
        <v>180.92</v>
      </c>
      <c r="F11">
        <v>504.89299999999997</v>
      </c>
      <c r="G11" s="3">
        <f t="shared" si="0"/>
        <v>40.903221102433648</v>
      </c>
      <c r="J11" s="5"/>
    </row>
    <row r="12" spans="1:10">
      <c r="A12" s="1">
        <v>23</v>
      </c>
      <c r="B12" s="2" t="s">
        <v>9</v>
      </c>
      <c r="C12" s="2" t="s">
        <v>7</v>
      </c>
      <c r="D12" s="1">
        <v>1814.19</v>
      </c>
      <c r="E12" s="1">
        <v>203.48</v>
      </c>
      <c r="F12">
        <v>857.25099999999998</v>
      </c>
      <c r="G12" s="3">
        <f t="shared" si="0"/>
        <v>47.252547969066079</v>
      </c>
      <c r="J12" s="5"/>
    </row>
    <row r="13" spans="1:10">
      <c r="A13" s="1">
        <v>24</v>
      </c>
      <c r="B13" s="2" t="s">
        <v>9</v>
      </c>
      <c r="C13" s="2" t="s">
        <v>7</v>
      </c>
      <c r="D13" s="1">
        <v>1532.46</v>
      </c>
      <c r="E13" s="1">
        <v>137.72</v>
      </c>
      <c r="F13">
        <v>474.24700000000001</v>
      </c>
      <c r="G13" s="3">
        <f t="shared" si="0"/>
        <v>30.946778382470018</v>
      </c>
      <c r="J13" s="5"/>
    </row>
    <row r="14" spans="1:10">
      <c r="A14" s="1">
        <v>45</v>
      </c>
      <c r="B14" s="2" t="s">
        <v>9</v>
      </c>
      <c r="C14" s="2" t="s">
        <v>7</v>
      </c>
      <c r="D14" s="1">
        <v>4001.93</v>
      </c>
      <c r="E14" s="1">
        <v>163</v>
      </c>
      <c r="F14">
        <v>1474.5</v>
      </c>
      <c r="G14" s="3">
        <f t="shared" si="0"/>
        <v>36.844722421431662</v>
      </c>
      <c r="J14" s="5"/>
    </row>
    <row r="15" spans="1:10">
      <c r="A15" s="1">
        <v>46</v>
      </c>
      <c r="B15" s="2" t="s">
        <v>9</v>
      </c>
      <c r="C15" s="2" t="s">
        <v>7</v>
      </c>
      <c r="D15" s="1">
        <v>3980.96</v>
      </c>
      <c r="E15" s="1">
        <v>171.44</v>
      </c>
      <c r="F15">
        <v>1416.51</v>
      </c>
      <c r="G15" s="3">
        <f t="shared" si="0"/>
        <v>35.582120895462403</v>
      </c>
      <c r="J15" s="5"/>
    </row>
    <row r="16" spans="1:10">
      <c r="A16" s="1">
        <v>47</v>
      </c>
      <c r="B16" s="2" t="s">
        <v>9</v>
      </c>
      <c r="C16" s="2" t="s">
        <v>7</v>
      </c>
      <c r="D16" s="1">
        <v>4077.06</v>
      </c>
      <c r="E16" s="1">
        <v>107</v>
      </c>
      <c r="F16">
        <v>944.67700000000002</v>
      </c>
      <c r="G16" s="3">
        <f t="shared" si="0"/>
        <v>23.170544460959611</v>
      </c>
      <c r="J16" s="5"/>
    </row>
    <row r="17" spans="1:10">
      <c r="A17" s="1">
        <v>48</v>
      </c>
      <c r="B17" s="2" t="s">
        <v>9</v>
      </c>
      <c r="C17" s="2" t="s">
        <v>7</v>
      </c>
      <c r="D17" s="1">
        <v>3810.05</v>
      </c>
      <c r="E17" s="1">
        <v>143</v>
      </c>
      <c r="F17">
        <v>1242.3800000000001</v>
      </c>
      <c r="G17" s="3">
        <f t="shared" si="0"/>
        <v>32.60797102400231</v>
      </c>
      <c r="J17" s="5"/>
    </row>
    <row r="18" spans="1:10">
      <c r="A18" s="1">
        <v>1</v>
      </c>
      <c r="B18" s="2" t="s">
        <v>10</v>
      </c>
      <c r="C18" s="2" t="s">
        <v>8</v>
      </c>
      <c r="D18" s="1">
        <v>1772.13</v>
      </c>
      <c r="E18" s="1">
        <v>157.04</v>
      </c>
      <c r="F18">
        <v>812.53899999999999</v>
      </c>
      <c r="G18" s="3">
        <f t="shared" si="0"/>
        <v>45.85098158712961</v>
      </c>
      <c r="J18" s="5"/>
    </row>
    <row r="19" spans="1:10">
      <c r="A19" s="1">
        <v>2</v>
      </c>
      <c r="B19" s="2" t="s">
        <v>10</v>
      </c>
      <c r="C19" s="2" t="s">
        <v>8</v>
      </c>
      <c r="D19" s="1">
        <v>1049.31</v>
      </c>
      <c r="E19" s="1">
        <v>35.840000000000003</v>
      </c>
      <c r="F19">
        <v>106.39</v>
      </c>
      <c r="G19" s="3">
        <f t="shared" si="0"/>
        <v>10.139043752561207</v>
      </c>
      <c r="J19" s="5"/>
    </row>
    <row r="20" spans="1:10">
      <c r="A20" s="1">
        <v>3</v>
      </c>
      <c r="B20" s="2" t="s">
        <v>10</v>
      </c>
      <c r="C20" s="2" t="s">
        <v>8</v>
      </c>
      <c r="D20" s="1">
        <v>1517.69</v>
      </c>
      <c r="E20" s="1">
        <v>158.72</v>
      </c>
      <c r="F20">
        <v>699.30600000000004</v>
      </c>
      <c r="G20" s="3">
        <f t="shared" si="0"/>
        <v>46.076998596551341</v>
      </c>
      <c r="J20" s="5"/>
    </row>
    <row r="21" spans="1:10">
      <c r="A21" s="1">
        <v>4</v>
      </c>
      <c r="B21" s="2" t="s">
        <v>10</v>
      </c>
      <c r="C21" s="2" t="s">
        <v>8</v>
      </c>
      <c r="D21" s="1">
        <v>1626.97</v>
      </c>
      <c r="E21" s="1">
        <v>133.36000000000001</v>
      </c>
      <c r="F21">
        <v>591.97199999999998</v>
      </c>
      <c r="G21" s="3">
        <f t="shared" si="0"/>
        <v>36.384936415545461</v>
      </c>
      <c r="J21" s="5"/>
    </row>
    <row r="22" spans="1:10">
      <c r="A22" s="1">
        <v>65</v>
      </c>
      <c r="B22" s="2" t="s">
        <v>10</v>
      </c>
      <c r="C22" s="2" t="s">
        <v>8</v>
      </c>
      <c r="D22" s="1">
        <v>5762.81</v>
      </c>
      <c r="E22" s="1">
        <v>89</v>
      </c>
      <c r="F22">
        <v>1326.69</v>
      </c>
      <c r="G22" s="3">
        <f t="shared" si="0"/>
        <v>23.021581485421173</v>
      </c>
      <c r="J22" s="5"/>
    </row>
    <row r="23" spans="1:10">
      <c r="A23" s="1">
        <v>66</v>
      </c>
      <c r="B23" s="2" t="s">
        <v>10</v>
      </c>
      <c r="C23" s="2" t="s">
        <v>8</v>
      </c>
      <c r="D23" s="1">
        <v>4734.1000000000004</v>
      </c>
      <c r="E23" s="1">
        <v>76.88</v>
      </c>
      <c r="F23">
        <v>878.49699999999996</v>
      </c>
      <c r="G23" s="3">
        <f t="shared" si="0"/>
        <v>18.556790097378592</v>
      </c>
    </row>
    <row r="24" spans="1:10">
      <c r="A24" s="1">
        <v>67</v>
      </c>
      <c r="B24" s="2" t="s">
        <v>10</v>
      </c>
      <c r="C24" s="2" t="s">
        <v>8</v>
      </c>
      <c r="D24" s="1">
        <v>5018.33</v>
      </c>
      <c r="E24" s="1">
        <v>31.48</v>
      </c>
      <c r="F24">
        <v>297.71300000000002</v>
      </c>
      <c r="G24" s="3">
        <f t="shared" si="0"/>
        <v>5.9325114131593581</v>
      </c>
    </row>
    <row r="25" spans="1:10">
      <c r="A25" s="1">
        <v>68</v>
      </c>
      <c r="B25" s="2" t="s">
        <v>10</v>
      </c>
      <c r="C25" s="2" t="s">
        <v>8</v>
      </c>
      <c r="D25" s="1">
        <v>5289.72</v>
      </c>
      <c r="E25" s="1">
        <v>102.48</v>
      </c>
      <c r="F25">
        <v>1247.4000000000001</v>
      </c>
      <c r="G25" s="3">
        <f t="shared" si="0"/>
        <v>23.581588439463715</v>
      </c>
    </row>
    <row r="26" spans="1:10">
      <c r="A26" s="1">
        <v>17</v>
      </c>
      <c r="B26" s="2" t="s">
        <v>9</v>
      </c>
      <c r="C26" s="2" t="s">
        <v>8</v>
      </c>
      <c r="D26" s="1">
        <v>1267.57</v>
      </c>
      <c r="E26" s="1">
        <v>61.88</v>
      </c>
      <c r="F26">
        <v>239.77699999999999</v>
      </c>
      <c r="G26" s="3">
        <f t="shared" si="0"/>
        <v>18.916272868559528</v>
      </c>
    </row>
    <row r="27" spans="1:10">
      <c r="A27" s="1">
        <v>18</v>
      </c>
      <c r="B27" s="2" t="s">
        <v>9</v>
      </c>
      <c r="C27" s="2" t="s">
        <v>8</v>
      </c>
      <c r="D27" s="1">
        <v>1654.18</v>
      </c>
      <c r="E27" s="1">
        <v>41.88</v>
      </c>
      <c r="F27">
        <v>82.121799999999993</v>
      </c>
      <c r="G27" s="3">
        <f t="shared" si="0"/>
        <v>4.9645020493537571</v>
      </c>
    </row>
    <row r="28" spans="1:10">
      <c r="A28" s="1">
        <v>19</v>
      </c>
      <c r="B28" s="2" t="s">
        <v>9</v>
      </c>
      <c r="C28" s="2" t="s">
        <v>8</v>
      </c>
      <c r="D28" s="1">
        <v>1717.94</v>
      </c>
      <c r="E28" s="1">
        <v>39.4</v>
      </c>
      <c r="F28">
        <v>140.09399999999999</v>
      </c>
      <c r="G28" s="3">
        <f t="shared" si="0"/>
        <v>8.1547667555327887</v>
      </c>
    </row>
    <row r="29" spans="1:10">
      <c r="A29" s="1">
        <v>20</v>
      </c>
      <c r="B29" s="2" t="s">
        <v>9</v>
      </c>
      <c r="C29" s="2" t="s">
        <v>8</v>
      </c>
      <c r="D29" s="1">
        <v>1630.4</v>
      </c>
      <c r="E29" s="1">
        <v>48.08</v>
      </c>
      <c r="F29">
        <v>133.02000000000001</v>
      </c>
      <c r="G29" s="3">
        <f t="shared" si="0"/>
        <v>8.1587340529931307</v>
      </c>
    </row>
    <row r="30" spans="1:10">
      <c r="A30" s="1">
        <v>49</v>
      </c>
      <c r="B30" s="2" t="s">
        <v>9</v>
      </c>
      <c r="C30" s="2" t="s">
        <v>8</v>
      </c>
      <c r="D30" s="1">
        <v>3548.7</v>
      </c>
      <c r="E30" s="1">
        <v>34.119999999999997</v>
      </c>
      <c r="F30">
        <v>234.10300000000001</v>
      </c>
      <c r="G30" s="3">
        <f t="shared" si="0"/>
        <v>6.5968664581396004</v>
      </c>
    </row>
    <row r="31" spans="1:10">
      <c r="A31" s="1">
        <v>50</v>
      </c>
      <c r="B31" s="2" t="s">
        <v>9</v>
      </c>
      <c r="C31" s="2" t="s">
        <v>8</v>
      </c>
      <c r="D31" s="1">
        <v>3956.75</v>
      </c>
      <c r="E31" s="1">
        <v>88.2</v>
      </c>
      <c r="F31">
        <v>754.66200000000003</v>
      </c>
      <c r="G31" s="3">
        <f t="shared" si="0"/>
        <v>19.072774372907055</v>
      </c>
    </row>
    <row r="32" spans="1:10">
      <c r="A32" s="1">
        <v>51</v>
      </c>
      <c r="B32" s="2" t="s">
        <v>9</v>
      </c>
      <c r="C32" s="2" t="s">
        <v>8</v>
      </c>
      <c r="D32" s="1">
        <v>3644.32</v>
      </c>
      <c r="E32" s="1">
        <v>88.52</v>
      </c>
      <c r="F32">
        <v>715.73500000000001</v>
      </c>
      <c r="G32" s="3">
        <f t="shared" si="0"/>
        <v>19.639740747245028</v>
      </c>
    </row>
    <row r="33" spans="1:7">
      <c r="A33" s="1">
        <v>52</v>
      </c>
      <c r="B33" s="2" t="s">
        <v>9</v>
      </c>
      <c r="C33" s="2" t="s">
        <v>8</v>
      </c>
      <c r="D33" s="1">
        <v>3896.53</v>
      </c>
      <c r="E33" s="1">
        <v>132.68</v>
      </c>
      <c r="F33">
        <v>986.69100000000003</v>
      </c>
      <c r="G33" s="3">
        <f t="shared" si="0"/>
        <v>25.322299584502108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ED369-C4DE-403B-803C-A9287F7B92D3}">
  <dimension ref="A1:I33"/>
  <sheetViews>
    <sheetView workbookViewId="0">
      <selection activeCell="I16" sqref="H16:I16"/>
    </sheetView>
  </sheetViews>
  <sheetFormatPr baseColWidth="10" defaultRowHeight="15"/>
  <cols>
    <col min="4" max="4" width="20" bestFit="1" customWidth="1"/>
    <col min="5" max="5" width="13.28515625" bestFit="1" customWidth="1"/>
    <col min="6" max="6" width="21.42578125" bestFit="1" customWidth="1"/>
  </cols>
  <sheetData>
    <row r="1" spans="1:9">
      <c r="A1" s="1" t="s">
        <v>15</v>
      </c>
      <c r="B1" s="1" t="s">
        <v>0</v>
      </c>
      <c r="C1" s="1" t="s">
        <v>1</v>
      </c>
      <c r="D1" t="s">
        <v>53</v>
      </c>
      <c r="E1" t="s">
        <v>54</v>
      </c>
      <c r="F1" t="s">
        <v>55</v>
      </c>
    </row>
    <row r="2" spans="1:9">
      <c r="A2" s="1">
        <v>5</v>
      </c>
      <c r="B2" s="2" t="s">
        <v>10</v>
      </c>
      <c r="C2" s="2" t="s">
        <v>7</v>
      </c>
      <c r="D2">
        <v>1556.65</v>
      </c>
      <c r="E2">
        <v>25.44</v>
      </c>
      <c r="F2">
        <v>39</v>
      </c>
      <c r="H2" s="38" t="s">
        <v>49</v>
      </c>
      <c r="I2" s="38" t="s">
        <v>50</v>
      </c>
    </row>
    <row r="3" spans="1:9">
      <c r="A3" s="1">
        <v>6</v>
      </c>
      <c r="B3" s="2" t="s">
        <v>10</v>
      </c>
      <c r="C3" s="2" t="s">
        <v>7</v>
      </c>
      <c r="D3">
        <v>1664.48</v>
      </c>
      <c r="E3">
        <v>38.159999999999997</v>
      </c>
      <c r="F3">
        <v>44</v>
      </c>
      <c r="H3" s="38" t="s">
        <v>7</v>
      </c>
      <c r="I3" s="38" t="s">
        <v>51</v>
      </c>
    </row>
    <row r="4" spans="1:9">
      <c r="A4" s="1">
        <v>7</v>
      </c>
      <c r="B4" s="2" t="s">
        <v>10</v>
      </c>
      <c r="C4" s="2" t="s">
        <v>7</v>
      </c>
      <c r="D4">
        <v>1782.07</v>
      </c>
      <c r="E4">
        <v>19.68</v>
      </c>
      <c r="F4">
        <v>32</v>
      </c>
      <c r="H4" s="38" t="s">
        <v>8</v>
      </c>
      <c r="I4" s="38" t="s">
        <v>52</v>
      </c>
    </row>
    <row r="5" spans="1:9">
      <c r="A5" s="1">
        <v>8</v>
      </c>
      <c r="B5" s="2" t="s">
        <v>10</v>
      </c>
      <c r="C5" s="2" t="s">
        <v>7</v>
      </c>
      <c r="D5">
        <v>1464.83</v>
      </c>
      <c r="E5">
        <v>25.96</v>
      </c>
      <c r="F5">
        <v>28</v>
      </c>
    </row>
    <row r="6" spans="1:9">
      <c r="A6" s="1">
        <v>61</v>
      </c>
      <c r="B6" s="2" t="s">
        <v>10</v>
      </c>
      <c r="C6" s="2" t="s">
        <v>7</v>
      </c>
      <c r="D6">
        <v>1432.53</v>
      </c>
      <c r="E6">
        <v>13.56</v>
      </c>
      <c r="F6">
        <v>18</v>
      </c>
    </row>
    <row r="7" spans="1:9">
      <c r="A7" s="1">
        <v>62</v>
      </c>
      <c r="B7" s="2" t="s">
        <v>10</v>
      </c>
      <c r="C7" s="2" t="s">
        <v>7</v>
      </c>
      <c r="D7">
        <v>1495.43</v>
      </c>
      <c r="E7">
        <v>17.16</v>
      </c>
      <c r="F7">
        <v>19</v>
      </c>
    </row>
    <row r="8" spans="1:9">
      <c r="A8" s="1">
        <v>63</v>
      </c>
      <c r="B8" s="2" t="s">
        <v>10</v>
      </c>
      <c r="C8" s="2" t="s">
        <v>7</v>
      </c>
      <c r="D8">
        <v>1685.36</v>
      </c>
      <c r="E8">
        <v>26.28</v>
      </c>
      <c r="F8">
        <v>34</v>
      </c>
    </row>
    <row r="9" spans="1:9">
      <c r="A9" s="1">
        <v>64</v>
      </c>
      <c r="B9" s="2" t="s">
        <v>10</v>
      </c>
      <c r="C9" s="2" t="s">
        <v>7</v>
      </c>
      <c r="D9">
        <v>1733.95</v>
      </c>
      <c r="E9">
        <v>25.16</v>
      </c>
      <c r="F9">
        <v>29</v>
      </c>
    </row>
    <row r="10" spans="1:9">
      <c r="A10" s="1">
        <v>21</v>
      </c>
      <c r="B10" s="2" t="s">
        <v>9</v>
      </c>
      <c r="C10" s="2" t="s">
        <v>7</v>
      </c>
      <c r="D10">
        <v>1536.98</v>
      </c>
      <c r="E10">
        <v>18.8</v>
      </c>
      <c r="F10">
        <v>27</v>
      </c>
    </row>
    <row r="11" spans="1:9">
      <c r="A11" s="1">
        <v>22</v>
      </c>
      <c r="B11" s="2" t="s">
        <v>9</v>
      </c>
      <c r="C11" s="2" t="s">
        <v>7</v>
      </c>
      <c r="D11">
        <v>1497.59</v>
      </c>
      <c r="E11">
        <v>14.08</v>
      </c>
      <c r="F11">
        <v>22</v>
      </c>
    </row>
    <row r="12" spans="1:9">
      <c r="A12" s="1">
        <v>23</v>
      </c>
      <c r="B12" s="2" t="s">
        <v>9</v>
      </c>
      <c r="C12" s="2" t="s">
        <v>7</v>
      </c>
      <c r="D12">
        <v>2221.11</v>
      </c>
      <c r="E12">
        <v>38.92</v>
      </c>
      <c r="F12">
        <v>53</v>
      </c>
    </row>
    <row r="13" spans="1:9">
      <c r="A13" s="1">
        <v>24</v>
      </c>
      <c r="B13" s="2" t="s">
        <v>9</v>
      </c>
      <c r="C13" s="2" t="s">
        <v>7</v>
      </c>
      <c r="D13">
        <v>1319.77</v>
      </c>
      <c r="E13">
        <v>26.8</v>
      </c>
      <c r="F13">
        <v>37</v>
      </c>
    </row>
    <row r="14" spans="1:9">
      <c r="A14" s="1">
        <v>45</v>
      </c>
      <c r="B14" s="2" t="s">
        <v>9</v>
      </c>
      <c r="C14" s="2" t="s">
        <v>7</v>
      </c>
      <c r="D14">
        <v>1812.07</v>
      </c>
      <c r="E14">
        <v>34.159999999999997</v>
      </c>
      <c r="F14">
        <v>45</v>
      </c>
    </row>
    <row r="15" spans="1:9">
      <c r="A15" s="1">
        <v>46</v>
      </c>
      <c r="B15" s="2" t="s">
        <v>9</v>
      </c>
      <c r="C15" s="2" t="s">
        <v>7</v>
      </c>
      <c r="D15">
        <v>1370.31</v>
      </c>
      <c r="E15">
        <v>26.8</v>
      </c>
      <c r="F15">
        <v>32</v>
      </c>
    </row>
    <row r="16" spans="1:9">
      <c r="A16" s="1">
        <v>47</v>
      </c>
      <c r="B16" s="2" t="s">
        <v>9</v>
      </c>
      <c r="C16" s="2" t="s">
        <v>7</v>
      </c>
      <c r="D16">
        <v>1816.68</v>
      </c>
      <c r="E16">
        <v>20.52</v>
      </c>
      <c r="F16">
        <v>33</v>
      </c>
    </row>
    <row r="17" spans="1:6">
      <c r="A17" s="1">
        <v>48</v>
      </c>
      <c r="B17" s="2" t="s">
        <v>9</v>
      </c>
      <c r="C17" s="2" t="s">
        <v>7</v>
      </c>
      <c r="D17">
        <v>1596.39</v>
      </c>
      <c r="E17">
        <v>25.12</v>
      </c>
      <c r="F17">
        <v>36</v>
      </c>
    </row>
    <row r="18" spans="1:6">
      <c r="A18" s="1">
        <v>1</v>
      </c>
      <c r="B18" s="2" t="s">
        <v>10</v>
      </c>
      <c r="C18" s="2" t="s">
        <v>8</v>
      </c>
      <c r="D18">
        <v>1318.96</v>
      </c>
      <c r="E18">
        <v>28.08</v>
      </c>
      <c r="F18">
        <v>28</v>
      </c>
    </row>
    <row r="19" spans="1:6">
      <c r="A19" s="1">
        <v>2</v>
      </c>
      <c r="B19" s="2" t="s">
        <v>10</v>
      </c>
      <c r="C19" s="2" t="s">
        <v>8</v>
      </c>
      <c r="D19">
        <v>1093.97</v>
      </c>
      <c r="E19">
        <v>20.64</v>
      </c>
      <c r="F19">
        <v>21</v>
      </c>
    </row>
    <row r="20" spans="1:6">
      <c r="A20" s="1">
        <v>3</v>
      </c>
      <c r="B20" s="2" t="s">
        <v>10</v>
      </c>
      <c r="C20" s="2" t="s">
        <v>8</v>
      </c>
      <c r="D20">
        <v>1874.87</v>
      </c>
      <c r="E20">
        <v>20.239999999999998</v>
      </c>
      <c r="F20">
        <v>27</v>
      </c>
    </row>
    <row r="21" spans="1:6">
      <c r="A21" s="1">
        <v>4</v>
      </c>
      <c r="B21" s="2" t="s">
        <v>10</v>
      </c>
      <c r="C21" s="2" t="s">
        <v>8</v>
      </c>
      <c r="D21">
        <v>1164.8</v>
      </c>
      <c r="E21">
        <v>28.84</v>
      </c>
      <c r="F21">
        <v>31</v>
      </c>
    </row>
    <row r="22" spans="1:6">
      <c r="A22" s="1">
        <v>65</v>
      </c>
      <c r="B22" s="2" t="s">
        <v>10</v>
      </c>
      <c r="C22" s="2" t="s">
        <v>8</v>
      </c>
      <c r="D22">
        <v>1277.49</v>
      </c>
      <c r="E22">
        <v>26.36</v>
      </c>
      <c r="F22">
        <v>30</v>
      </c>
    </row>
    <row r="23" spans="1:6">
      <c r="A23" s="1">
        <v>66</v>
      </c>
      <c r="B23" s="2" t="s">
        <v>10</v>
      </c>
      <c r="C23" s="2" t="s">
        <v>8</v>
      </c>
      <c r="D23">
        <v>1553.28</v>
      </c>
      <c r="E23">
        <v>18.36</v>
      </c>
      <c r="F23">
        <v>26</v>
      </c>
    </row>
    <row r="24" spans="1:6">
      <c r="A24" s="1">
        <v>67</v>
      </c>
      <c r="B24" s="2" t="s">
        <v>10</v>
      </c>
      <c r="C24" s="2" t="s">
        <v>8</v>
      </c>
      <c r="D24">
        <v>1509.52</v>
      </c>
      <c r="E24">
        <v>22.68</v>
      </c>
      <c r="F24">
        <v>25</v>
      </c>
    </row>
    <row r="25" spans="1:6">
      <c r="A25" s="1">
        <v>68</v>
      </c>
      <c r="B25" s="2" t="s">
        <v>10</v>
      </c>
      <c r="C25" s="2" t="s">
        <v>8</v>
      </c>
      <c r="D25">
        <v>1231.6400000000001</v>
      </c>
      <c r="E25">
        <v>25.88</v>
      </c>
      <c r="F25">
        <v>30</v>
      </c>
    </row>
    <row r="26" spans="1:6">
      <c r="A26" s="1">
        <v>17</v>
      </c>
      <c r="B26" s="2" t="s">
        <v>9</v>
      </c>
      <c r="C26" s="2" t="s">
        <v>8</v>
      </c>
      <c r="D26">
        <v>1343.45</v>
      </c>
      <c r="E26">
        <v>21.56</v>
      </c>
      <c r="F26">
        <v>25</v>
      </c>
    </row>
    <row r="27" spans="1:6">
      <c r="A27" s="1">
        <v>18</v>
      </c>
      <c r="B27" s="2" t="s">
        <v>9</v>
      </c>
      <c r="C27" s="2" t="s">
        <v>8</v>
      </c>
      <c r="D27">
        <v>1691.71</v>
      </c>
      <c r="E27">
        <v>22.92</v>
      </c>
      <c r="F27">
        <v>30</v>
      </c>
    </row>
    <row r="28" spans="1:6">
      <c r="A28" s="1">
        <v>19</v>
      </c>
      <c r="B28" s="2" t="s">
        <v>9</v>
      </c>
      <c r="C28" s="2" t="s">
        <v>8</v>
      </c>
      <c r="D28">
        <v>1426.49</v>
      </c>
      <c r="E28">
        <v>11.32</v>
      </c>
      <c r="F28">
        <v>15</v>
      </c>
    </row>
    <row r="29" spans="1:6">
      <c r="A29" s="1">
        <v>20</v>
      </c>
      <c r="B29" s="2" t="s">
        <v>9</v>
      </c>
      <c r="C29" s="2" t="s">
        <v>8</v>
      </c>
      <c r="D29">
        <v>1352.38</v>
      </c>
      <c r="E29">
        <v>9.48</v>
      </c>
      <c r="F29">
        <v>17</v>
      </c>
    </row>
    <row r="30" spans="1:6">
      <c r="A30" s="1">
        <v>49</v>
      </c>
      <c r="B30" s="2" t="s">
        <v>9</v>
      </c>
      <c r="C30" s="2" t="s">
        <v>8</v>
      </c>
      <c r="D30">
        <v>1396.56</v>
      </c>
      <c r="E30">
        <v>31.2</v>
      </c>
      <c r="F30">
        <v>31</v>
      </c>
    </row>
    <row r="31" spans="1:6">
      <c r="A31" s="1">
        <v>50</v>
      </c>
      <c r="B31" s="2" t="s">
        <v>9</v>
      </c>
      <c r="C31" s="2" t="s">
        <v>8</v>
      </c>
      <c r="D31">
        <v>1526.27</v>
      </c>
      <c r="E31">
        <v>41.4</v>
      </c>
      <c r="F31">
        <v>36</v>
      </c>
    </row>
    <row r="32" spans="1:6">
      <c r="A32" s="1">
        <v>51</v>
      </c>
      <c r="B32" s="2" t="s">
        <v>9</v>
      </c>
      <c r="C32" s="2" t="s">
        <v>8</v>
      </c>
      <c r="D32">
        <v>779.9</v>
      </c>
      <c r="E32">
        <v>16.399999999999999</v>
      </c>
      <c r="F32">
        <v>24</v>
      </c>
    </row>
    <row r="33" spans="1:6">
      <c r="A33" s="1">
        <v>52</v>
      </c>
      <c r="B33" s="2" t="s">
        <v>9</v>
      </c>
      <c r="C33" s="2" t="s">
        <v>8</v>
      </c>
      <c r="D33">
        <v>1366.28</v>
      </c>
      <c r="E33">
        <v>32.36</v>
      </c>
      <c r="F33">
        <v>31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5A4EA-F97B-47C6-B786-75F22C984C28}">
  <dimension ref="A1:H33"/>
  <sheetViews>
    <sheetView workbookViewId="0">
      <selection activeCell="I20" sqref="I20"/>
    </sheetView>
  </sheetViews>
  <sheetFormatPr baseColWidth="10" defaultRowHeight="15"/>
  <cols>
    <col min="2" max="2" width="7.85546875" bestFit="1" customWidth="1"/>
    <col min="3" max="3" width="19.85546875" bestFit="1" customWidth="1"/>
    <col min="4" max="4" width="21.28515625" bestFit="1" customWidth="1"/>
  </cols>
  <sheetData>
    <row r="1" spans="1:8">
      <c r="A1" s="1" t="s">
        <v>15</v>
      </c>
      <c r="B1" s="1" t="s">
        <v>0</v>
      </c>
      <c r="C1" s="1" t="s">
        <v>1</v>
      </c>
      <c r="D1" s="1" t="s">
        <v>18</v>
      </c>
      <c r="E1" s="1" t="s">
        <v>17</v>
      </c>
    </row>
    <row r="2" spans="1:8">
      <c r="A2" s="1">
        <v>5</v>
      </c>
      <c r="B2" s="2" t="s">
        <v>10</v>
      </c>
      <c r="C2" s="2" t="s">
        <v>7</v>
      </c>
      <c r="D2" s="1">
        <v>99</v>
      </c>
      <c r="E2" s="4">
        <f t="shared" ref="E2:E33" si="0">D2*100/360</f>
        <v>27.5</v>
      </c>
      <c r="G2" s="38" t="s">
        <v>49</v>
      </c>
      <c r="H2" s="38" t="s">
        <v>50</v>
      </c>
    </row>
    <row r="3" spans="1:8">
      <c r="A3" s="1">
        <v>6</v>
      </c>
      <c r="B3" s="2" t="s">
        <v>10</v>
      </c>
      <c r="C3" s="2" t="s">
        <v>7</v>
      </c>
      <c r="D3" s="1">
        <v>206.2</v>
      </c>
      <c r="E3" s="4">
        <f t="shared" si="0"/>
        <v>57.277777777777779</v>
      </c>
      <c r="G3" s="38" t="s">
        <v>7</v>
      </c>
      <c r="H3" s="38" t="s">
        <v>51</v>
      </c>
    </row>
    <row r="4" spans="1:8">
      <c r="A4" s="1">
        <v>7</v>
      </c>
      <c r="B4" s="2" t="s">
        <v>10</v>
      </c>
      <c r="C4" s="2" t="s">
        <v>7</v>
      </c>
      <c r="D4" s="1">
        <v>98.1</v>
      </c>
      <c r="E4" s="4">
        <f t="shared" si="0"/>
        <v>27.25</v>
      </c>
      <c r="G4" s="38" t="s">
        <v>8</v>
      </c>
      <c r="H4" s="38" t="s">
        <v>52</v>
      </c>
    </row>
    <row r="5" spans="1:8">
      <c r="A5" s="1">
        <v>8</v>
      </c>
      <c r="B5" s="2" t="s">
        <v>10</v>
      </c>
      <c r="C5" s="2" t="s">
        <v>7</v>
      </c>
      <c r="D5" s="1">
        <v>97.3</v>
      </c>
      <c r="E5" s="4">
        <f t="shared" si="0"/>
        <v>27.027777777777779</v>
      </c>
    </row>
    <row r="6" spans="1:8">
      <c r="A6" s="1">
        <v>61</v>
      </c>
      <c r="B6" s="2" t="s">
        <v>10</v>
      </c>
      <c r="C6" s="2" t="s">
        <v>7</v>
      </c>
      <c r="D6" s="1">
        <v>134.80000000000001</v>
      </c>
      <c r="E6" s="4">
        <f t="shared" si="0"/>
        <v>37.44444444444445</v>
      </c>
    </row>
    <row r="7" spans="1:8">
      <c r="A7" s="1">
        <v>62</v>
      </c>
      <c r="B7" s="2" t="s">
        <v>10</v>
      </c>
      <c r="C7" s="2" t="s">
        <v>7</v>
      </c>
      <c r="D7" s="1">
        <v>181.2</v>
      </c>
      <c r="E7" s="4">
        <f t="shared" si="0"/>
        <v>50.333333333333336</v>
      </c>
    </row>
    <row r="8" spans="1:8">
      <c r="A8" s="1">
        <v>63</v>
      </c>
      <c r="B8" s="2" t="s">
        <v>10</v>
      </c>
      <c r="C8" s="2" t="s">
        <v>7</v>
      </c>
      <c r="D8" s="1">
        <v>235.6</v>
      </c>
      <c r="E8" s="4">
        <f t="shared" si="0"/>
        <v>65.444444444444443</v>
      </c>
    </row>
    <row r="9" spans="1:8">
      <c r="A9" s="1">
        <v>64</v>
      </c>
      <c r="B9" s="2" t="s">
        <v>10</v>
      </c>
      <c r="C9" s="2" t="s">
        <v>7</v>
      </c>
      <c r="D9" s="1">
        <v>105.4</v>
      </c>
      <c r="E9" s="4">
        <f t="shared" si="0"/>
        <v>29.277777777777779</v>
      </c>
    </row>
    <row r="10" spans="1:8">
      <c r="A10" s="1">
        <v>21</v>
      </c>
      <c r="B10" s="2" t="s">
        <v>9</v>
      </c>
      <c r="C10" s="2" t="s">
        <v>7</v>
      </c>
      <c r="D10" s="1">
        <v>191.9</v>
      </c>
      <c r="E10" s="4">
        <f t="shared" si="0"/>
        <v>53.305555555555557</v>
      </c>
    </row>
    <row r="11" spans="1:8">
      <c r="A11" s="1">
        <v>22</v>
      </c>
      <c r="B11" s="2" t="s">
        <v>9</v>
      </c>
      <c r="C11" s="2" t="s">
        <v>7</v>
      </c>
      <c r="D11" s="1">
        <v>105.5</v>
      </c>
      <c r="E11" s="4">
        <f t="shared" si="0"/>
        <v>29.305555555555557</v>
      </c>
    </row>
    <row r="12" spans="1:8">
      <c r="A12" s="1">
        <v>23</v>
      </c>
      <c r="B12" s="2" t="s">
        <v>9</v>
      </c>
      <c r="C12" s="2" t="s">
        <v>7</v>
      </c>
      <c r="D12" s="1">
        <v>78.400000000000006</v>
      </c>
      <c r="E12" s="4">
        <f t="shared" si="0"/>
        <v>21.777777777777779</v>
      </c>
    </row>
    <row r="13" spans="1:8">
      <c r="A13" s="1">
        <v>24</v>
      </c>
      <c r="B13" s="2" t="s">
        <v>9</v>
      </c>
      <c r="C13" s="2" t="s">
        <v>7</v>
      </c>
      <c r="D13" s="1">
        <v>253</v>
      </c>
      <c r="E13" s="4">
        <f t="shared" si="0"/>
        <v>70.277777777777771</v>
      </c>
    </row>
    <row r="14" spans="1:8">
      <c r="A14" s="1">
        <v>45</v>
      </c>
      <c r="B14" s="2" t="s">
        <v>9</v>
      </c>
      <c r="C14" s="2" t="s">
        <v>7</v>
      </c>
      <c r="D14" s="1">
        <v>130.1</v>
      </c>
      <c r="E14" s="4">
        <f t="shared" si="0"/>
        <v>36.138888888888886</v>
      </c>
    </row>
    <row r="15" spans="1:8">
      <c r="A15" s="1">
        <v>46</v>
      </c>
      <c r="B15" s="2" t="s">
        <v>9</v>
      </c>
      <c r="C15" s="2" t="s">
        <v>7</v>
      </c>
      <c r="D15" s="1">
        <v>219.5</v>
      </c>
      <c r="E15" s="4">
        <f t="shared" si="0"/>
        <v>60.972222222222221</v>
      </c>
    </row>
    <row r="16" spans="1:8">
      <c r="A16" s="1">
        <v>47</v>
      </c>
      <c r="B16" s="2" t="s">
        <v>9</v>
      </c>
      <c r="C16" s="2" t="s">
        <v>7</v>
      </c>
      <c r="D16" s="1">
        <v>132.30000000000001</v>
      </c>
      <c r="E16" s="4">
        <f t="shared" si="0"/>
        <v>36.750000000000007</v>
      </c>
    </row>
    <row r="17" spans="1:5">
      <c r="A17" s="1">
        <v>48</v>
      </c>
      <c r="B17" s="2" t="s">
        <v>9</v>
      </c>
      <c r="C17" s="2" t="s">
        <v>7</v>
      </c>
      <c r="D17" s="1">
        <v>185.1</v>
      </c>
      <c r="E17" s="4">
        <f t="shared" si="0"/>
        <v>51.416666666666664</v>
      </c>
    </row>
    <row r="18" spans="1:5">
      <c r="A18" s="1">
        <v>1</v>
      </c>
      <c r="B18" s="2" t="s">
        <v>10</v>
      </c>
      <c r="C18" s="2" t="s">
        <v>8</v>
      </c>
      <c r="D18" s="1">
        <v>259.39999999999998</v>
      </c>
      <c r="E18" s="4">
        <f t="shared" si="0"/>
        <v>72.055555555555543</v>
      </c>
    </row>
    <row r="19" spans="1:5">
      <c r="A19" s="1">
        <v>2</v>
      </c>
      <c r="B19" s="2" t="s">
        <v>10</v>
      </c>
      <c r="C19" s="2" t="s">
        <v>8</v>
      </c>
      <c r="D19" s="1">
        <v>199.4</v>
      </c>
      <c r="E19" s="4">
        <f t="shared" si="0"/>
        <v>55.388888888888886</v>
      </c>
    </row>
    <row r="20" spans="1:5">
      <c r="A20" s="1">
        <v>3</v>
      </c>
      <c r="B20" s="2" t="s">
        <v>10</v>
      </c>
      <c r="C20" s="2" t="s">
        <v>8</v>
      </c>
      <c r="D20" s="1">
        <v>265.60000000000002</v>
      </c>
      <c r="E20" s="4">
        <f t="shared" si="0"/>
        <v>73.777777777777786</v>
      </c>
    </row>
    <row r="21" spans="1:5">
      <c r="A21" s="1">
        <v>4</v>
      </c>
      <c r="B21" s="2" t="s">
        <v>10</v>
      </c>
      <c r="C21" s="2" t="s">
        <v>8</v>
      </c>
      <c r="D21" s="1">
        <v>147</v>
      </c>
      <c r="E21" s="4">
        <f t="shared" si="0"/>
        <v>40.833333333333336</v>
      </c>
    </row>
    <row r="22" spans="1:5">
      <c r="A22" s="1">
        <v>65</v>
      </c>
      <c r="B22" s="2" t="s">
        <v>10</v>
      </c>
      <c r="C22" s="2" t="s">
        <v>8</v>
      </c>
      <c r="D22" s="1">
        <v>128.9</v>
      </c>
      <c r="E22" s="4">
        <f t="shared" si="0"/>
        <v>35.805555555555557</v>
      </c>
    </row>
    <row r="23" spans="1:5">
      <c r="A23" s="1">
        <v>66</v>
      </c>
      <c r="B23" s="2" t="s">
        <v>10</v>
      </c>
      <c r="C23" s="2" t="s">
        <v>8</v>
      </c>
      <c r="D23" s="1">
        <v>142.19999999999999</v>
      </c>
      <c r="E23" s="4">
        <f t="shared" si="0"/>
        <v>39.499999999999993</v>
      </c>
    </row>
    <row r="24" spans="1:5">
      <c r="A24" s="1">
        <v>67</v>
      </c>
      <c r="B24" s="2" t="s">
        <v>10</v>
      </c>
      <c r="C24" s="2" t="s">
        <v>8</v>
      </c>
      <c r="D24" s="1">
        <v>246.2</v>
      </c>
      <c r="E24" s="4">
        <f t="shared" si="0"/>
        <v>68.388888888888886</v>
      </c>
    </row>
    <row r="25" spans="1:5">
      <c r="A25" s="1">
        <v>68</v>
      </c>
      <c r="B25" s="2" t="s">
        <v>10</v>
      </c>
      <c r="C25" s="2" t="s">
        <v>8</v>
      </c>
      <c r="D25" s="1">
        <v>117.6</v>
      </c>
      <c r="E25" s="4">
        <f t="shared" si="0"/>
        <v>32.666666666666664</v>
      </c>
    </row>
    <row r="26" spans="1:5">
      <c r="A26" s="1">
        <v>17</v>
      </c>
      <c r="B26" s="2" t="s">
        <v>9</v>
      </c>
      <c r="C26" s="2" t="s">
        <v>8</v>
      </c>
      <c r="D26" s="1">
        <v>214.7</v>
      </c>
      <c r="E26" s="4">
        <f t="shared" si="0"/>
        <v>59.638888888888886</v>
      </c>
    </row>
    <row r="27" spans="1:5">
      <c r="A27" s="1">
        <v>18</v>
      </c>
      <c r="B27" s="2" t="s">
        <v>9</v>
      </c>
      <c r="C27" s="2" t="s">
        <v>8</v>
      </c>
      <c r="D27" s="1">
        <v>242.1</v>
      </c>
      <c r="E27" s="4">
        <f t="shared" si="0"/>
        <v>67.25</v>
      </c>
    </row>
    <row r="28" spans="1:5">
      <c r="A28" s="1">
        <v>19</v>
      </c>
      <c r="B28" s="2" t="s">
        <v>9</v>
      </c>
      <c r="C28" s="2" t="s">
        <v>8</v>
      </c>
      <c r="D28" s="1">
        <v>211.9</v>
      </c>
      <c r="E28" s="4">
        <f t="shared" si="0"/>
        <v>58.861111111111114</v>
      </c>
    </row>
    <row r="29" spans="1:5">
      <c r="A29" s="1">
        <v>20</v>
      </c>
      <c r="B29" s="2" t="s">
        <v>9</v>
      </c>
      <c r="C29" s="2" t="s">
        <v>8</v>
      </c>
      <c r="D29" s="1">
        <v>205.7</v>
      </c>
      <c r="E29" s="4">
        <f t="shared" si="0"/>
        <v>57.138888888888886</v>
      </c>
    </row>
    <row r="30" spans="1:5">
      <c r="A30" s="1">
        <v>49</v>
      </c>
      <c r="B30" s="2" t="s">
        <v>9</v>
      </c>
      <c r="C30" s="2" t="s">
        <v>8</v>
      </c>
      <c r="D30" s="1">
        <v>181.5</v>
      </c>
      <c r="E30" s="4">
        <f t="shared" si="0"/>
        <v>50.416666666666664</v>
      </c>
    </row>
    <row r="31" spans="1:5">
      <c r="A31" s="1">
        <v>50</v>
      </c>
      <c r="B31" s="2" t="s">
        <v>9</v>
      </c>
      <c r="C31" s="2" t="s">
        <v>8</v>
      </c>
      <c r="D31" s="1">
        <v>146</v>
      </c>
      <c r="E31" s="4">
        <f t="shared" si="0"/>
        <v>40.555555555555557</v>
      </c>
    </row>
    <row r="32" spans="1:5">
      <c r="A32" s="1">
        <v>51</v>
      </c>
      <c r="B32" s="2" t="s">
        <v>9</v>
      </c>
      <c r="C32" s="2" t="s">
        <v>8</v>
      </c>
      <c r="D32" s="1">
        <v>230</v>
      </c>
      <c r="E32" s="4">
        <f t="shared" si="0"/>
        <v>63.888888888888886</v>
      </c>
    </row>
    <row r="33" spans="1:5">
      <c r="A33" s="1">
        <v>52</v>
      </c>
      <c r="B33" s="2" t="s">
        <v>9</v>
      </c>
      <c r="C33" s="2" t="s">
        <v>8</v>
      </c>
      <c r="D33" s="1">
        <v>292.39999999999998</v>
      </c>
      <c r="E33" s="4">
        <f t="shared" si="0"/>
        <v>81.222222222222214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672CD-9B21-42A6-B51D-553CD974E25F}">
  <dimension ref="A1:G33"/>
  <sheetViews>
    <sheetView workbookViewId="0">
      <selection activeCell="H12" sqref="H12"/>
    </sheetView>
  </sheetViews>
  <sheetFormatPr baseColWidth="10" defaultRowHeight="15"/>
  <cols>
    <col min="4" max="4" width="17" bestFit="1" customWidth="1"/>
  </cols>
  <sheetData>
    <row r="1" spans="1:7">
      <c r="A1" s="1" t="s">
        <v>15</v>
      </c>
      <c r="B1" s="1" t="s">
        <v>0</v>
      </c>
      <c r="C1" s="1" t="s">
        <v>1</v>
      </c>
      <c r="D1" s="1" t="s">
        <v>19</v>
      </c>
    </row>
    <row r="2" spans="1:7">
      <c r="A2" s="1">
        <v>5</v>
      </c>
      <c r="B2" s="2" t="s">
        <v>10</v>
      </c>
      <c r="C2" s="2" t="s">
        <v>7</v>
      </c>
      <c r="D2">
        <v>130.47999999999999</v>
      </c>
      <c r="F2" s="38" t="s">
        <v>49</v>
      </c>
      <c r="G2" s="38" t="s">
        <v>50</v>
      </c>
    </row>
    <row r="3" spans="1:7">
      <c r="A3" s="1">
        <v>6</v>
      </c>
      <c r="B3" s="2" t="s">
        <v>10</v>
      </c>
      <c r="C3" s="2" t="s">
        <v>7</v>
      </c>
      <c r="D3">
        <v>135.25</v>
      </c>
      <c r="F3" s="38" t="s">
        <v>7</v>
      </c>
      <c r="G3" s="38" t="s">
        <v>51</v>
      </c>
    </row>
    <row r="4" spans="1:7">
      <c r="A4" s="1">
        <v>7</v>
      </c>
      <c r="B4" s="2" t="s">
        <v>10</v>
      </c>
      <c r="C4" s="2" t="s">
        <v>7</v>
      </c>
      <c r="D4">
        <v>187.12</v>
      </c>
      <c r="F4" s="38" t="s">
        <v>8</v>
      </c>
      <c r="G4" s="38" t="s">
        <v>52</v>
      </c>
    </row>
    <row r="5" spans="1:7">
      <c r="A5" s="1">
        <v>8</v>
      </c>
      <c r="B5" s="2" t="s">
        <v>10</v>
      </c>
      <c r="C5" s="2" t="s">
        <v>7</v>
      </c>
      <c r="D5">
        <v>212.96</v>
      </c>
    </row>
    <row r="6" spans="1:7">
      <c r="A6" s="1">
        <v>61</v>
      </c>
      <c r="B6" s="2" t="s">
        <v>10</v>
      </c>
      <c r="C6" s="2" t="s">
        <v>7</v>
      </c>
      <c r="D6">
        <v>98.84</v>
      </c>
    </row>
    <row r="7" spans="1:7">
      <c r="A7" s="1">
        <v>62</v>
      </c>
      <c r="B7" s="2" t="s">
        <v>10</v>
      </c>
      <c r="C7" s="2" t="s">
        <v>7</v>
      </c>
      <c r="D7">
        <v>195.27</v>
      </c>
    </row>
    <row r="8" spans="1:7">
      <c r="A8" s="1">
        <v>63</v>
      </c>
      <c r="B8" s="2" t="s">
        <v>10</v>
      </c>
      <c r="C8" s="2" t="s">
        <v>7</v>
      </c>
      <c r="D8">
        <v>179.88</v>
      </c>
    </row>
    <row r="9" spans="1:7">
      <c r="A9" s="1">
        <v>64</v>
      </c>
      <c r="B9" s="2" t="s">
        <v>10</v>
      </c>
      <c r="C9" s="2" t="s">
        <v>7</v>
      </c>
      <c r="D9">
        <v>214.02</v>
      </c>
    </row>
    <row r="10" spans="1:7">
      <c r="A10" s="1">
        <v>21</v>
      </c>
      <c r="B10" s="2" t="s">
        <v>9</v>
      </c>
      <c r="C10" s="2" t="s">
        <v>7</v>
      </c>
      <c r="D10">
        <v>152.16</v>
      </c>
    </row>
    <row r="11" spans="1:7">
      <c r="A11" s="1">
        <v>22</v>
      </c>
      <c r="B11" s="2" t="s">
        <v>9</v>
      </c>
      <c r="C11" s="2" t="s">
        <v>7</v>
      </c>
      <c r="D11">
        <v>128.32</v>
      </c>
    </row>
    <row r="12" spans="1:7">
      <c r="A12" s="1">
        <v>23</v>
      </c>
      <c r="B12" s="2" t="s">
        <v>9</v>
      </c>
      <c r="C12" s="2" t="s">
        <v>7</v>
      </c>
      <c r="D12">
        <v>117.6</v>
      </c>
    </row>
    <row r="13" spans="1:7">
      <c r="A13" s="1">
        <v>24</v>
      </c>
      <c r="B13" s="2" t="s">
        <v>9</v>
      </c>
      <c r="C13" s="2" t="s">
        <v>7</v>
      </c>
      <c r="D13">
        <v>110.8</v>
      </c>
    </row>
    <row r="14" spans="1:7">
      <c r="A14" s="1">
        <v>45</v>
      </c>
      <c r="B14" s="2" t="s">
        <v>9</v>
      </c>
      <c r="C14" s="2" t="s">
        <v>7</v>
      </c>
      <c r="D14">
        <v>125.32</v>
      </c>
    </row>
    <row r="15" spans="1:7">
      <c r="A15" s="1">
        <v>46</v>
      </c>
      <c r="B15" s="2" t="s">
        <v>9</v>
      </c>
      <c r="C15" s="2" t="s">
        <v>7</v>
      </c>
      <c r="D15">
        <v>153</v>
      </c>
    </row>
    <row r="16" spans="1:7">
      <c r="A16" s="1">
        <v>47</v>
      </c>
      <c r="B16" s="2" t="s">
        <v>9</v>
      </c>
      <c r="C16" s="2" t="s">
        <v>7</v>
      </c>
      <c r="D16">
        <v>93.16</v>
      </c>
    </row>
    <row r="17" spans="1:4">
      <c r="A17" s="1">
        <v>48</v>
      </c>
      <c r="B17" s="2" t="s">
        <v>9</v>
      </c>
      <c r="C17" s="2" t="s">
        <v>7</v>
      </c>
      <c r="D17">
        <v>185.23</v>
      </c>
    </row>
    <row r="18" spans="1:4">
      <c r="A18" s="1">
        <v>1</v>
      </c>
      <c r="B18" s="2" t="s">
        <v>10</v>
      </c>
      <c r="C18" s="2" t="s">
        <v>8</v>
      </c>
      <c r="D18">
        <v>72.12</v>
      </c>
    </row>
    <row r="19" spans="1:4">
      <c r="A19" s="1">
        <v>2</v>
      </c>
      <c r="B19" s="2" t="s">
        <v>10</v>
      </c>
      <c r="C19" s="2" t="s">
        <v>8</v>
      </c>
      <c r="D19">
        <v>85</v>
      </c>
    </row>
    <row r="20" spans="1:4">
      <c r="A20" s="1">
        <v>3</v>
      </c>
      <c r="B20" s="2" t="s">
        <v>10</v>
      </c>
      <c r="C20" s="2" t="s">
        <v>8</v>
      </c>
      <c r="D20">
        <v>79</v>
      </c>
    </row>
    <row r="21" spans="1:4">
      <c r="A21" s="1">
        <v>4</v>
      </c>
      <c r="B21" s="2" t="s">
        <v>10</v>
      </c>
      <c r="C21" s="2" t="s">
        <v>8</v>
      </c>
      <c r="D21">
        <v>90.4</v>
      </c>
    </row>
    <row r="22" spans="1:4">
      <c r="A22" s="1">
        <v>65</v>
      </c>
      <c r="B22" s="2" t="s">
        <v>10</v>
      </c>
      <c r="C22" s="2" t="s">
        <v>8</v>
      </c>
      <c r="D22">
        <v>121.56</v>
      </c>
    </row>
    <row r="23" spans="1:4">
      <c r="A23" s="1">
        <v>66</v>
      </c>
      <c r="B23" s="2" t="s">
        <v>10</v>
      </c>
      <c r="C23" s="2" t="s">
        <v>8</v>
      </c>
      <c r="D23">
        <v>91.84</v>
      </c>
    </row>
    <row r="24" spans="1:4">
      <c r="A24" s="1">
        <v>67</v>
      </c>
      <c r="B24" s="2" t="s">
        <v>10</v>
      </c>
      <c r="C24" s="2" t="s">
        <v>8</v>
      </c>
      <c r="D24">
        <v>156.80000000000001</v>
      </c>
    </row>
    <row r="25" spans="1:4">
      <c r="A25" s="1">
        <v>68</v>
      </c>
      <c r="B25" s="2" t="s">
        <v>10</v>
      </c>
      <c r="C25" s="2" t="s">
        <v>8</v>
      </c>
      <c r="D25">
        <v>102.35</v>
      </c>
    </row>
    <row r="26" spans="1:4">
      <c r="A26" s="1">
        <v>17</v>
      </c>
      <c r="B26" s="2" t="s">
        <v>9</v>
      </c>
      <c r="C26" s="2" t="s">
        <v>8</v>
      </c>
      <c r="D26">
        <v>72.8</v>
      </c>
    </row>
    <row r="27" spans="1:4">
      <c r="A27" s="1">
        <v>18</v>
      </c>
      <c r="B27" s="2" t="s">
        <v>9</v>
      </c>
      <c r="C27" s="2" t="s">
        <v>8</v>
      </c>
      <c r="D27">
        <v>127.68</v>
      </c>
    </row>
    <row r="28" spans="1:4">
      <c r="A28" s="1">
        <v>19</v>
      </c>
      <c r="B28" s="2" t="s">
        <v>9</v>
      </c>
      <c r="C28" s="2" t="s">
        <v>8</v>
      </c>
      <c r="D28">
        <v>75</v>
      </c>
    </row>
    <row r="29" spans="1:4">
      <c r="A29" s="1">
        <v>20</v>
      </c>
      <c r="B29" s="2" t="s">
        <v>9</v>
      </c>
      <c r="C29" s="2" t="s">
        <v>8</v>
      </c>
      <c r="D29">
        <v>104.64</v>
      </c>
    </row>
    <row r="30" spans="1:4">
      <c r="A30" s="1">
        <v>49</v>
      </c>
      <c r="B30" s="2" t="s">
        <v>9</v>
      </c>
      <c r="C30" s="2" t="s">
        <v>8</v>
      </c>
      <c r="D30">
        <v>75.89</v>
      </c>
    </row>
    <row r="31" spans="1:4">
      <c r="A31" s="1">
        <v>50</v>
      </c>
      <c r="B31" s="2" t="s">
        <v>9</v>
      </c>
      <c r="C31" s="2" t="s">
        <v>8</v>
      </c>
      <c r="D31">
        <v>115.8</v>
      </c>
    </row>
    <row r="32" spans="1:4">
      <c r="A32" s="1">
        <v>51</v>
      </c>
      <c r="B32" s="2" t="s">
        <v>9</v>
      </c>
      <c r="C32" s="2" t="s">
        <v>8</v>
      </c>
      <c r="D32">
        <v>206.28</v>
      </c>
    </row>
    <row r="33" spans="1:4">
      <c r="A33" s="1">
        <v>52</v>
      </c>
      <c r="B33" s="2" t="s">
        <v>9</v>
      </c>
      <c r="C33" s="2" t="s">
        <v>8</v>
      </c>
      <c r="D33">
        <v>171.56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E0C01-0BD7-4AE4-AE32-2020B0CD2E08}">
  <dimension ref="A1:V31"/>
  <sheetViews>
    <sheetView workbookViewId="0">
      <selection activeCell="Q2" sqref="Q2"/>
    </sheetView>
  </sheetViews>
  <sheetFormatPr baseColWidth="10" defaultColWidth="11.42578125" defaultRowHeight="15"/>
  <cols>
    <col min="1" max="1" width="11.140625" style="5" bestFit="1" customWidth="1"/>
    <col min="2" max="2" width="27.85546875" style="5" bestFit="1" customWidth="1"/>
    <col min="3" max="4" width="13.140625" style="5" bestFit="1" customWidth="1"/>
    <col min="5" max="5" width="10.5703125" style="5" bestFit="1" customWidth="1"/>
    <col min="6" max="7" width="11.42578125" style="5"/>
    <col min="8" max="8" width="4" style="5" customWidth="1"/>
    <col min="9" max="9" width="9.28515625" style="5" bestFit="1" customWidth="1"/>
    <col min="10" max="11" width="9.28515625" style="5" customWidth="1"/>
    <col min="12" max="12" width="6.5703125" style="5" bestFit="1" customWidth="1"/>
    <col min="13" max="13" width="8.7109375" style="5" bestFit="1" customWidth="1"/>
    <col min="14" max="14" width="7.42578125" style="5" bestFit="1" customWidth="1"/>
    <col min="15" max="16" width="11.42578125" style="5"/>
    <col min="17" max="17" width="14.28515625" style="5" customWidth="1"/>
    <col min="18" max="18" width="15.42578125" style="5" customWidth="1"/>
    <col min="19" max="16384" width="11.42578125" style="5"/>
  </cols>
  <sheetData>
    <row r="1" spans="1:22" ht="30">
      <c r="A1" s="18" t="s">
        <v>34</v>
      </c>
    </row>
    <row r="2" spans="1:22" ht="36">
      <c r="B2" s="19" t="s">
        <v>40</v>
      </c>
      <c r="C2" s="19" t="s">
        <v>41</v>
      </c>
      <c r="D2" s="19" t="s">
        <v>41</v>
      </c>
      <c r="E2" s="19" t="s">
        <v>42</v>
      </c>
      <c r="F2" s="19" t="s">
        <v>31</v>
      </c>
      <c r="G2" s="19" t="s">
        <v>36</v>
      </c>
      <c r="I2" s="19" t="s">
        <v>15</v>
      </c>
      <c r="J2" s="19" t="s">
        <v>23</v>
      </c>
      <c r="K2" s="19" t="s">
        <v>24</v>
      </c>
      <c r="L2" s="19" t="s">
        <v>37</v>
      </c>
      <c r="M2" s="19" t="s">
        <v>38</v>
      </c>
      <c r="N2" s="19" t="s">
        <v>35</v>
      </c>
      <c r="O2" s="19" t="s">
        <v>42</v>
      </c>
      <c r="P2" s="19" t="s">
        <v>36</v>
      </c>
      <c r="Q2" s="30" t="s">
        <v>45</v>
      </c>
      <c r="R2" s="30" t="s">
        <v>43</v>
      </c>
      <c r="S2" s="30" t="s">
        <v>44</v>
      </c>
    </row>
    <row r="3" spans="1:22">
      <c r="B3" s="14">
        <v>2000</v>
      </c>
      <c r="C3" s="22">
        <v>165.427083279718</v>
      </c>
      <c r="D3" s="22">
        <v>172.88595002746499</v>
      </c>
      <c r="E3" s="20">
        <f t="shared" ref="E3:E9" si="0">AVERAGE(C3:D3)</f>
        <v>169.1565166535915</v>
      </c>
      <c r="F3" s="20">
        <f t="shared" ref="F3:F9" si="1">STDEV(C3:D3)</f>
        <v>5.2742152572987395</v>
      </c>
      <c r="G3" s="20">
        <f>(F3/E3)*100</f>
        <v>3.1179497909025775</v>
      </c>
      <c r="I3" s="14">
        <v>5</v>
      </c>
      <c r="J3" s="33" t="s">
        <v>10</v>
      </c>
      <c r="K3" s="33" t="s">
        <v>7</v>
      </c>
      <c r="L3" s="34">
        <v>134.50429793982755</v>
      </c>
      <c r="M3" s="34">
        <v>133.85</v>
      </c>
      <c r="N3" s="21">
        <f t="shared" ref="N3:N22" si="2">AVERAGE(L3:M3)</f>
        <v>134.17714896991379</v>
      </c>
      <c r="O3" s="21">
        <f t="shared" ref="O3:O22" si="3">STDEV(L3:M3)</f>
        <v>0.46265851016845366</v>
      </c>
      <c r="P3" s="21">
        <f t="shared" ref="P3:P22" si="4">(O3/N3)*100</f>
        <v>0.34481170133686062</v>
      </c>
      <c r="Q3" s="31">
        <f t="shared" ref="Q3:Q22" si="5">(N3-$C$29)/$C$28</f>
        <v>1574.7623555330674</v>
      </c>
      <c r="R3" s="31">
        <f t="shared" ref="R3:R22" si="6">Q3*S3</f>
        <v>6299.0494221322697</v>
      </c>
      <c r="S3" s="32">
        <f t="shared" ref="S3:S22" si="7">250/62.5</f>
        <v>4</v>
      </c>
      <c r="U3" s="38" t="s">
        <v>49</v>
      </c>
      <c r="V3" s="38" t="s">
        <v>50</v>
      </c>
    </row>
    <row r="4" spans="1:22">
      <c r="B4" s="14">
        <v>1000</v>
      </c>
      <c r="C4" s="23">
        <v>86.101820333123698</v>
      </c>
      <c r="D4" s="24">
        <v>87.700662893599699</v>
      </c>
      <c r="E4" s="20">
        <f t="shared" si="0"/>
        <v>86.901241613361691</v>
      </c>
      <c r="F4" s="20">
        <f t="shared" si="1"/>
        <v>1.1305524165622431</v>
      </c>
      <c r="G4" s="20">
        <f t="shared" ref="G4:G9" si="8">(F4/E4)*100</f>
        <v>1.3009623286998153</v>
      </c>
      <c r="I4" s="14">
        <v>6</v>
      </c>
      <c r="J4" s="33" t="s">
        <v>10</v>
      </c>
      <c r="K4" s="33" t="s">
        <v>7</v>
      </c>
      <c r="L4" s="34">
        <v>33.807835419446995</v>
      </c>
      <c r="M4" s="34">
        <v>35.49</v>
      </c>
      <c r="N4" s="21">
        <f t="shared" si="2"/>
        <v>34.648917709723499</v>
      </c>
      <c r="O4" s="21">
        <f t="shared" si="3"/>
        <v>1.1894699819808554</v>
      </c>
      <c r="P4" s="21">
        <f t="shared" si="4"/>
        <v>3.4329210278537947</v>
      </c>
      <c r="Q4" s="31">
        <f t="shared" si="5"/>
        <v>282.2815024968433</v>
      </c>
      <c r="R4" s="31">
        <f t="shared" si="6"/>
        <v>1129.1260099873732</v>
      </c>
      <c r="S4" s="32">
        <f t="shared" si="7"/>
        <v>4</v>
      </c>
      <c r="U4" s="38" t="s">
        <v>7</v>
      </c>
      <c r="V4" s="38" t="s">
        <v>51</v>
      </c>
    </row>
    <row r="5" spans="1:22">
      <c r="B5" s="14">
        <v>500</v>
      </c>
      <c r="C5" s="25">
        <v>48.316351570776398</v>
      </c>
      <c r="D5" s="25">
        <v>49.0059016318056</v>
      </c>
      <c r="E5" s="20">
        <f t="shared" si="0"/>
        <v>48.661126601291002</v>
      </c>
      <c r="F5" s="20">
        <f t="shared" si="1"/>
        <v>0.48758552412134631</v>
      </c>
      <c r="G5" s="20">
        <f t="shared" si="8"/>
        <v>1.0020021281389946</v>
      </c>
      <c r="I5" s="14">
        <v>7</v>
      </c>
      <c r="J5" s="33" t="s">
        <v>10</v>
      </c>
      <c r="K5" s="33" t="s">
        <v>7</v>
      </c>
      <c r="L5" s="34">
        <v>56.839670676232934</v>
      </c>
      <c r="M5" s="34">
        <v>55.36</v>
      </c>
      <c r="N5" s="21">
        <f t="shared" si="2"/>
        <v>56.099835338116463</v>
      </c>
      <c r="O5" s="21">
        <f t="shared" si="3"/>
        <v>1.0462851690871928</v>
      </c>
      <c r="P5" s="21">
        <f t="shared" si="4"/>
        <v>1.8650414262023778</v>
      </c>
      <c r="Q5" s="31">
        <f t="shared" si="5"/>
        <v>560.84467963475186</v>
      </c>
      <c r="R5" s="31">
        <f t="shared" si="6"/>
        <v>2243.3787185390074</v>
      </c>
      <c r="S5" s="32">
        <f t="shared" si="7"/>
        <v>4</v>
      </c>
      <c r="U5" s="38" t="s">
        <v>8</v>
      </c>
      <c r="V5" s="38" t="s">
        <v>52</v>
      </c>
    </row>
    <row r="6" spans="1:22">
      <c r="B6" s="14">
        <v>250</v>
      </c>
      <c r="C6" s="26">
        <v>30.839694008860299</v>
      </c>
      <c r="D6" s="26">
        <v>30.694717696152001</v>
      </c>
      <c r="E6" s="20">
        <f t="shared" si="0"/>
        <v>30.767205852506152</v>
      </c>
      <c r="F6" s="20">
        <f t="shared" si="1"/>
        <v>0.10251373382745906</v>
      </c>
      <c r="G6" s="20">
        <f t="shared" si="8"/>
        <v>0.33319156220716339</v>
      </c>
      <c r="I6" s="14">
        <v>8</v>
      </c>
      <c r="J6" s="33" t="s">
        <v>10</v>
      </c>
      <c r="K6" s="33" t="s">
        <v>7</v>
      </c>
      <c r="L6" s="34">
        <v>108.45175086576054</v>
      </c>
      <c r="M6" s="34">
        <v>108.95</v>
      </c>
      <c r="N6" s="21">
        <f t="shared" si="2"/>
        <v>108.70087543288028</v>
      </c>
      <c r="O6" s="21">
        <f t="shared" si="3"/>
        <v>0.35231534154104727</v>
      </c>
      <c r="P6" s="21">
        <f t="shared" si="4"/>
        <v>0.32411453922336814</v>
      </c>
      <c r="Q6" s="31">
        <f t="shared" si="5"/>
        <v>1243.9256136718689</v>
      </c>
      <c r="R6" s="31">
        <f t="shared" si="6"/>
        <v>4975.7024546874754</v>
      </c>
      <c r="S6" s="32">
        <f t="shared" si="7"/>
        <v>4</v>
      </c>
    </row>
    <row r="7" spans="1:22">
      <c r="B7" s="14">
        <v>125</v>
      </c>
      <c r="C7" s="27">
        <v>23.1056822034707</v>
      </c>
      <c r="D7" s="27">
        <v>23.4035234318108</v>
      </c>
      <c r="E7" s="20">
        <f t="shared" si="0"/>
        <v>23.254602817640752</v>
      </c>
      <c r="F7" s="20">
        <f t="shared" si="1"/>
        <v>0.21060555227621608</v>
      </c>
      <c r="G7" s="20">
        <f t="shared" si="8"/>
        <v>0.90565104004465058</v>
      </c>
      <c r="I7" s="14">
        <v>61</v>
      </c>
      <c r="J7" s="33" t="s">
        <v>10</v>
      </c>
      <c r="K7" s="33" t="s">
        <v>7</v>
      </c>
      <c r="L7" s="34">
        <v>48.882265172995197</v>
      </c>
      <c r="M7" s="34">
        <v>49.2</v>
      </c>
      <c r="N7" s="21">
        <f t="shared" si="2"/>
        <v>49.041132586497596</v>
      </c>
      <c r="O7" s="21">
        <f t="shared" si="3"/>
        <v>0.22467245079423268</v>
      </c>
      <c r="P7" s="21">
        <f t="shared" si="4"/>
        <v>0.45813063227681516</v>
      </c>
      <c r="Q7" s="31">
        <f t="shared" si="5"/>
        <v>469.17985209560675</v>
      </c>
      <c r="R7" s="31">
        <f t="shared" si="6"/>
        <v>1876.719408382427</v>
      </c>
      <c r="S7" s="32">
        <f t="shared" si="7"/>
        <v>4</v>
      </c>
    </row>
    <row r="8" spans="1:22">
      <c r="B8" s="14">
        <v>62.5</v>
      </c>
      <c r="C8" s="27">
        <v>18.969765998042</v>
      </c>
      <c r="D8" s="27">
        <v>19.863815013022801</v>
      </c>
      <c r="E8" s="20">
        <f t="shared" si="0"/>
        <v>19.416790505532401</v>
      </c>
      <c r="F8" s="20">
        <f t="shared" si="1"/>
        <v>0.63218812120607781</v>
      </c>
      <c r="G8" s="20">
        <f t="shared" si="8"/>
        <v>3.2558837209782392</v>
      </c>
      <c r="I8" s="14">
        <v>21</v>
      </c>
      <c r="J8" s="33" t="s">
        <v>9</v>
      </c>
      <c r="K8" s="33" t="s">
        <v>7</v>
      </c>
      <c r="L8" s="34">
        <v>145.84653192106006</v>
      </c>
      <c r="M8" s="34">
        <v>149.21</v>
      </c>
      <c r="N8" s="21">
        <f t="shared" si="2"/>
        <v>147.52826596053004</v>
      </c>
      <c r="O8" s="21">
        <f t="shared" si="3"/>
        <v>2.3783310869229251</v>
      </c>
      <c r="P8" s="21">
        <f t="shared" si="4"/>
        <v>1.6121189193393135</v>
      </c>
      <c r="Q8" s="31">
        <f t="shared" si="5"/>
        <v>1748.1409322296297</v>
      </c>
      <c r="R8" s="31">
        <f t="shared" si="6"/>
        <v>6992.5637289185188</v>
      </c>
      <c r="S8" s="32">
        <f t="shared" si="7"/>
        <v>4</v>
      </c>
    </row>
    <row r="9" spans="1:22">
      <c r="B9" s="14">
        <v>31.25</v>
      </c>
      <c r="C9" s="28">
        <v>17.817413650551899</v>
      </c>
      <c r="D9" s="28">
        <v>17.862725983934698</v>
      </c>
      <c r="E9" s="20">
        <f t="shared" si="0"/>
        <v>17.840069817243297</v>
      </c>
      <c r="F9" s="20">
        <f t="shared" si="1"/>
        <v>3.2040658206363169E-2</v>
      </c>
      <c r="G9" s="20">
        <f t="shared" si="8"/>
        <v>0.17959939918729639</v>
      </c>
      <c r="I9" s="14">
        <v>22</v>
      </c>
      <c r="J9" s="33" t="s">
        <v>9</v>
      </c>
      <c r="K9" s="33" t="s">
        <v>7</v>
      </c>
      <c r="L9" s="34">
        <v>52.578049279239501</v>
      </c>
      <c r="M9" s="34">
        <v>53.14</v>
      </c>
      <c r="N9" s="21">
        <f t="shared" si="2"/>
        <v>52.859024639619747</v>
      </c>
      <c r="O9" s="21">
        <f t="shared" si="3"/>
        <v>0.39735916534241733</v>
      </c>
      <c r="P9" s="21">
        <f t="shared" si="4"/>
        <v>0.75173382038642889</v>
      </c>
      <c r="Q9" s="31">
        <f t="shared" si="5"/>
        <v>518.75927609561188</v>
      </c>
      <c r="R9" s="31">
        <f t="shared" si="6"/>
        <v>1556.2778282868358</v>
      </c>
      <c r="S9" s="32">
        <v>3</v>
      </c>
    </row>
    <row r="10" spans="1:22">
      <c r="I10" s="14">
        <v>23</v>
      </c>
      <c r="J10" s="33" t="s">
        <v>9</v>
      </c>
      <c r="K10" s="33" t="s">
        <v>7</v>
      </c>
      <c r="L10" s="34">
        <v>55.587109363377728</v>
      </c>
      <c r="M10" s="34">
        <v>57.52</v>
      </c>
      <c r="N10" s="21">
        <f t="shared" si="2"/>
        <v>56.553554681688865</v>
      </c>
      <c r="O10" s="21">
        <f t="shared" si="3"/>
        <v>1.3667600764475938</v>
      </c>
      <c r="P10" s="21">
        <f t="shared" si="4"/>
        <v>2.4167536137036647</v>
      </c>
      <c r="Q10" s="31">
        <f t="shared" si="5"/>
        <v>566.73671204399307</v>
      </c>
      <c r="R10" s="31">
        <f t="shared" si="6"/>
        <v>2266.9468481759723</v>
      </c>
      <c r="S10" s="32">
        <f t="shared" si="7"/>
        <v>4</v>
      </c>
    </row>
    <row r="11" spans="1:22">
      <c r="I11" s="14">
        <v>24</v>
      </c>
      <c r="J11" s="33" t="s">
        <v>9</v>
      </c>
      <c r="K11" s="33" t="s">
        <v>7</v>
      </c>
      <c r="L11" s="34">
        <v>81.634558804194725</v>
      </c>
      <c r="M11" s="34">
        <v>82.82</v>
      </c>
      <c r="N11" s="21">
        <f t="shared" si="2"/>
        <v>82.227279402097366</v>
      </c>
      <c r="O11" s="21">
        <f t="shared" si="3"/>
        <v>0.83823350825179477</v>
      </c>
      <c r="P11" s="21">
        <f t="shared" si="4"/>
        <v>1.0194104856038979</v>
      </c>
      <c r="Q11" s="31">
        <f t="shared" si="5"/>
        <v>900.13756933947855</v>
      </c>
      <c r="R11" s="31">
        <f t="shared" si="6"/>
        <v>3600.5502773579142</v>
      </c>
      <c r="S11" s="32">
        <f t="shared" si="7"/>
        <v>4</v>
      </c>
    </row>
    <row r="12" spans="1:22">
      <c r="I12" s="14">
        <v>45</v>
      </c>
      <c r="J12" s="33" t="s">
        <v>9</v>
      </c>
      <c r="K12" s="33" t="s">
        <v>7</v>
      </c>
      <c r="L12" s="34">
        <v>132.70192046929461</v>
      </c>
      <c r="M12" s="34">
        <v>130.88999999999999</v>
      </c>
      <c r="N12" s="21">
        <f t="shared" si="2"/>
        <v>131.79596023464728</v>
      </c>
      <c r="O12" s="21">
        <f t="shared" si="3"/>
        <v>1.2812212508089371</v>
      </c>
      <c r="P12" s="21">
        <f t="shared" si="4"/>
        <v>0.97212482729202976</v>
      </c>
      <c r="Q12" s="31">
        <f t="shared" si="5"/>
        <v>1543.8400653564056</v>
      </c>
      <c r="R12" s="31">
        <f t="shared" si="6"/>
        <v>6175.3602614256224</v>
      </c>
      <c r="S12" s="32">
        <f t="shared" si="7"/>
        <v>4</v>
      </c>
    </row>
    <row r="13" spans="1:22">
      <c r="I13" s="14">
        <v>2</v>
      </c>
      <c r="J13" s="33" t="s">
        <v>10</v>
      </c>
      <c r="K13" s="33" t="s">
        <v>8</v>
      </c>
      <c r="L13" s="34">
        <v>192.48699999999999</v>
      </c>
      <c r="M13" s="34">
        <v>191.214</v>
      </c>
      <c r="N13" s="21">
        <f t="shared" si="2"/>
        <v>191.85050000000001</v>
      </c>
      <c r="O13" s="21">
        <f t="shared" si="3"/>
        <v>0.90014693245047228</v>
      </c>
      <c r="P13" s="21">
        <f t="shared" si="4"/>
        <v>0.46919186160602772</v>
      </c>
      <c r="Q13" s="31">
        <f t="shared" si="5"/>
        <v>2323.7126884486988</v>
      </c>
      <c r="R13" s="31">
        <f t="shared" si="6"/>
        <v>9294.8507537947953</v>
      </c>
      <c r="S13" s="32">
        <f>250/62.5</f>
        <v>4</v>
      </c>
    </row>
    <row r="14" spans="1:22">
      <c r="I14" s="14">
        <v>3</v>
      </c>
      <c r="J14" s="33" t="s">
        <v>10</v>
      </c>
      <c r="K14" s="33" t="s">
        <v>8</v>
      </c>
      <c r="L14" s="34">
        <v>109.35</v>
      </c>
      <c r="M14" s="34">
        <v>110.85</v>
      </c>
      <c r="N14" s="21">
        <f t="shared" si="2"/>
        <v>110.1</v>
      </c>
      <c r="O14" s="21">
        <f t="shared" si="3"/>
        <v>1.0606601717798212</v>
      </c>
      <c r="P14" s="21">
        <f t="shared" si="4"/>
        <v>0.96336073731137262</v>
      </c>
      <c r="Q14" s="31">
        <f t="shared" si="5"/>
        <v>1262.0947471038435</v>
      </c>
      <c r="R14" s="31">
        <f t="shared" si="6"/>
        <v>5048.3789884153739</v>
      </c>
      <c r="S14" s="32">
        <f t="shared" si="7"/>
        <v>4</v>
      </c>
    </row>
    <row r="15" spans="1:22">
      <c r="I15" s="14">
        <v>4</v>
      </c>
      <c r="J15" s="33" t="s">
        <v>10</v>
      </c>
      <c r="K15" s="33" t="s">
        <v>8</v>
      </c>
      <c r="L15" s="34">
        <v>178.95</v>
      </c>
      <c r="M15" s="34">
        <v>177.99</v>
      </c>
      <c r="N15" s="21">
        <f t="shared" si="2"/>
        <v>178.47</v>
      </c>
      <c r="O15" s="21">
        <f t="shared" si="3"/>
        <v>0.67882250993907112</v>
      </c>
      <c r="P15" s="21">
        <f t="shared" si="4"/>
        <v>0.38035664814202447</v>
      </c>
      <c r="Q15" s="31">
        <f t="shared" si="5"/>
        <v>2149.9525418543062</v>
      </c>
      <c r="R15" s="31">
        <f t="shared" si="6"/>
        <v>8599.8101674172249</v>
      </c>
      <c r="S15" s="32">
        <f t="shared" si="7"/>
        <v>4</v>
      </c>
    </row>
    <row r="16" spans="1:22">
      <c r="I16" s="14">
        <v>65</v>
      </c>
      <c r="J16" s="33" t="s">
        <v>10</v>
      </c>
      <c r="K16" s="33" t="s">
        <v>8</v>
      </c>
      <c r="L16" s="34">
        <v>207.21839508435838</v>
      </c>
      <c r="M16" s="34">
        <v>214.8</v>
      </c>
      <c r="N16" s="21">
        <f t="shared" si="2"/>
        <v>211.00919754217921</v>
      </c>
      <c r="O16" s="21">
        <f t="shared" si="3"/>
        <v>5.361004248127462</v>
      </c>
      <c r="P16" s="21">
        <f t="shared" si="4"/>
        <v>2.5406495596268197</v>
      </c>
      <c r="Q16" s="31">
        <f t="shared" si="5"/>
        <v>2572.5089287600977</v>
      </c>
      <c r="R16" s="31">
        <f t="shared" si="6"/>
        <v>10290.035715040391</v>
      </c>
      <c r="S16" s="32">
        <f t="shared" si="7"/>
        <v>4</v>
      </c>
    </row>
    <row r="17" spans="2:19">
      <c r="I17" s="14">
        <v>66</v>
      </c>
      <c r="J17" s="33" t="s">
        <v>10</v>
      </c>
      <c r="K17" s="33" t="s">
        <v>8</v>
      </c>
      <c r="L17" s="21">
        <v>168.71305821388199</v>
      </c>
      <c r="M17" s="21">
        <v>170.69</v>
      </c>
      <c r="N17" s="21">
        <f t="shared" si="2"/>
        <v>169.701529106941</v>
      </c>
      <c r="O17" s="21">
        <f t="shared" si="3"/>
        <v>1.3979089429750862</v>
      </c>
      <c r="P17" s="21">
        <f t="shared" si="4"/>
        <v>0.82374563760952579</v>
      </c>
      <c r="Q17" s="31">
        <f t="shared" si="5"/>
        <v>2036.0845408239572</v>
      </c>
      <c r="R17" s="31">
        <f t="shared" si="6"/>
        <v>8144.338163295829</v>
      </c>
      <c r="S17" s="32">
        <f t="shared" si="7"/>
        <v>4</v>
      </c>
    </row>
    <row r="18" spans="2:19">
      <c r="I18" s="14">
        <v>17</v>
      </c>
      <c r="J18" s="33" t="s">
        <v>9</v>
      </c>
      <c r="K18" s="33" t="s">
        <v>8</v>
      </c>
      <c r="L18" s="34">
        <v>168.13047155674002</v>
      </c>
      <c r="M18" s="34">
        <v>172.14</v>
      </c>
      <c r="N18" s="21">
        <f t="shared" si="2"/>
        <v>170.13523577837</v>
      </c>
      <c r="O18" s="21">
        <f t="shared" si="3"/>
        <v>2.8351647515894642</v>
      </c>
      <c r="P18" s="21">
        <f t="shared" si="4"/>
        <v>1.666418328113259</v>
      </c>
      <c r="Q18" s="31">
        <f t="shared" si="5"/>
        <v>2041.7166872165783</v>
      </c>
      <c r="R18" s="31">
        <f t="shared" si="6"/>
        <v>8166.8667488663132</v>
      </c>
      <c r="S18" s="32">
        <f t="shared" si="7"/>
        <v>4</v>
      </c>
    </row>
    <row r="19" spans="2:19">
      <c r="I19" s="14">
        <v>18</v>
      </c>
      <c r="J19" s="33" t="s">
        <v>9</v>
      </c>
      <c r="K19" s="33" t="s">
        <v>8</v>
      </c>
      <c r="L19" s="34">
        <v>206.7632492584662</v>
      </c>
      <c r="M19" s="34">
        <v>207.52</v>
      </c>
      <c r="N19" s="21">
        <f t="shared" si="2"/>
        <v>207.14162462923309</v>
      </c>
      <c r="O19" s="21">
        <f t="shared" si="3"/>
        <v>0.53510358100650324</v>
      </c>
      <c r="P19" s="21">
        <f t="shared" si="4"/>
        <v>0.25832740375783753</v>
      </c>
      <c r="Q19" s="31">
        <f t="shared" si="5"/>
        <v>2522.2843454995304</v>
      </c>
      <c r="R19" s="31">
        <f t="shared" si="6"/>
        <v>10089.137381998122</v>
      </c>
      <c r="S19" s="32">
        <f t="shared" si="7"/>
        <v>4</v>
      </c>
    </row>
    <row r="20" spans="2:19">
      <c r="I20" s="14">
        <v>19</v>
      </c>
      <c r="J20" s="33" t="s">
        <v>9</v>
      </c>
      <c r="K20" s="33" t="s">
        <v>8</v>
      </c>
      <c r="L20" s="34">
        <v>273.54224483336333</v>
      </c>
      <c r="M20" s="34">
        <v>271.85000000000002</v>
      </c>
      <c r="N20" s="21">
        <f t="shared" si="2"/>
        <v>272.69612241668165</v>
      </c>
      <c r="O20" s="21">
        <f t="shared" si="3"/>
        <v>1.1965977970990915</v>
      </c>
      <c r="P20" s="21">
        <f t="shared" si="4"/>
        <v>0.43880264467812324</v>
      </c>
      <c r="Q20" s="31">
        <f t="shared" si="5"/>
        <v>3373.579823655713</v>
      </c>
      <c r="R20" s="31">
        <f t="shared" si="6"/>
        <v>13494.319294622852</v>
      </c>
      <c r="S20" s="32">
        <f t="shared" si="7"/>
        <v>4</v>
      </c>
    </row>
    <row r="21" spans="2:19">
      <c r="I21" s="14">
        <v>20</v>
      </c>
      <c r="J21" s="33" t="s">
        <v>9</v>
      </c>
      <c r="K21" s="33" t="s">
        <v>8</v>
      </c>
      <c r="L21" s="34">
        <v>251.09445270036218</v>
      </c>
      <c r="M21" s="34">
        <v>248.36</v>
      </c>
      <c r="N21" s="21">
        <f t="shared" si="2"/>
        <v>249.7272263501811</v>
      </c>
      <c r="O21" s="21">
        <f t="shared" si="3"/>
        <v>1.9335500472599565</v>
      </c>
      <c r="P21" s="21">
        <f t="shared" si="4"/>
        <v>0.77426481506210598</v>
      </c>
      <c r="Q21" s="31">
        <f t="shared" si="5"/>
        <v>3075.3040680691138</v>
      </c>
      <c r="R21" s="31">
        <f t="shared" si="6"/>
        <v>12301.216272276455</v>
      </c>
      <c r="S21" s="32">
        <f t="shared" si="7"/>
        <v>4</v>
      </c>
    </row>
    <row r="22" spans="2:19">
      <c r="I22" s="14">
        <v>49</v>
      </c>
      <c r="J22" s="33" t="s">
        <v>9</v>
      </c>
      <c r="K22" s="33" t="s">
        <v>8</v>
      </c>
      <c r="L22" s="34">
        <v>205.52525261203954</v>
      </c>
      <c r="M22" s="34">
        <v>207.58</v>
      </c>
      <c r="N22" s="21">
        <f t="shared" si="2"/>
        <v>206.55262630601976</v>
      </c>
      <c r="O22" s="21">
        <f t="shared" si="3"/>
        <v>1.4529258116521979</v>
      </c>
      <c r="P22" s="21">
        <f t="shared" si="4"/>
        <v>0.70341676968057698</v>
      </c>
      <c r="Q22" s="31">
        <f t="shared" si="5"/>
        <v>2514.6355704174784</v>
      </c>
      <c r="R22" s="31">
        <f t="shared" si="6"/>
        <v>10058.542281669914</v>
      </c>
      <c r="S22" s="32">
        <f t="shared" si="7"/>
        <v>4</v>
      </c>
    </row>
    <row r="28" spans="2:19">
      <c r="B28" s="19" t="s">
        <v>46</v>
      </c>
      <c r="C28" s="29">
        <f>SLOPE(E3:E9,B3:B9)</f>
        <v>7.7005574996630785E-2</v>
      </c>
    </row>
    <row r="29" spans="2:19">
      <c r="B29" s="19" t="s">
        <v>47</v>
      </c>
      <c r="C29" s="29">
        <f>INTERCEPT(E3:E9,B3:B9)</f>
        <v>12.91166829904121</v>
      </c>
    </row>
    <row r="30" spans="2:19">
      <c r="B30" s="19" t="s">
        <v>48</v>
      </c>
      <c r="C30" s="29">
        <f>CORREL(E3:E9,B3:B9)</f>
        <v>0.99908900008221468</v>
      </c>
    </row>
    <row r="31" spans="2:19">
      <c r="B31" s="19" t="s">
        <v>39</v>
      </c>
      <c r="C31" s="29">
        <f>RSQ(E3:E9,B3:B9)</f>
        <v>0.9981788300852793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89338-B633-4CF6-8EEB-21FD75136B6C}">
  <dimension ref="A1:K34"/>
  <sheetViews>
    <sheetView workbookViewId="0">
      <selection activeCell="D3" sqref="D3"/>
    </sheetView>
  </sheetViews>
  <sheetFormatPr baseColWidth="10" defaultColWidth="11.42578125" defaultRowHeight="15"/>
  <cols>
    <col min="1" max="6" width="11.42578125" style="1"/>
    <col min="7" max="7" width="14.5703125" style="1" bestFit="1" customWidth="1"/>
    <col min="8" max="8" width="13.7109375" style="1" customWidth="1"/>
    <col min="9" max="10" width="11.42578125" style="1"/>
    <col min="11" max="11" width="11.85546875" style="1" bestFit="1" customWidth="1"/>
    <col min="12" max="13" width="11.42578125" style="1"/>
    <col min="14" max="14" width="18.85546875" style="1" bestFit="1" customWidth="1"/>
    <col min="15" max="18" width="11.42578125" style="1"/>
    <col min="19" max="19" width="15.7109375" style="1" customWidth="1"/>
    <col min="20" max="20" width="15.5703125" style="1" customWidth="1"/>
    <col min="21" max="23" width="15.85546875" style="1" customWidth="1"/>
    <col min="24" max="16384" width="11.42578125" style="1"/>
  </cols>
  <sheetData>
    <row r="1" spans="1:11" ht="15.75" customHeight="1">
      <c r="G1" s="12" t="s">
        <v>27</v>
      </c>
    </row>
    <row r="2" spans="1:11" ht="15.75" customHeight="1">
      <c r="A2" s="1" t="s">
        <v>15</v>
      </c>
      <c r="B2" s="1" t="s">
        <v>23</v>
      </c>
      <c r="C2" s="1" t="s">
        <v>24</v>
      </c>
      <c r="D2" s="1" t="s">
        <v>25</v>
      </c>
      <c r="E2" s="1" t="s">
        <v>20</v>
      </c>
      <c r="G2" s="13">
        <f>AVERAGE(F3:F8)</f>
        <v>0.79948227325021903</v>
      </c>
    </row>
    <row r="3" spans="1:11" ht="15" customHeight="1">
      <c r="A3" s="6">
        <v>5</v>
      </c>
      <c r="B3" s="1" t="s">
        <v>21</v>
      </c>
      <c r="C3" s="1" t="s">
        <v>7</v>
      </c>
      <c r="D3" s="1">
        <v>22193.425999999999</v>
      </c>
      <c r="E3" s="1">
        <v>11078.962</v>
      </c>
      <c r="F3" s="9">
        <f>E3/D3</f>
        <v>0.49920016855441784</v>
      </c>
      <c r="G3" s="11">
        <f t="shared" ref="G3:G26" si="0">F3/$G$2</f>
        <v>0.62440429920349216</v>
      </c>
      <c r="I3" s="38" t="s">
        <v>49</v>
      </c>
      <c r="J3" s="38" t="s">
        <v>50</v>
      </c>
      <c r="K3" s="2"/>
    </row>
    <row r="4" spans="1:11" ht="15.75" customHeight="1">
      <c r="A4" s="6">
        <v>6</v>
      </c>
      <c r="B4" s="1" t="s">
        <v>21</v>
      </c>
      <c r="C4" s="1" t="s">
        <v>7</v>
      </c>
      <c r="D4" s="1">
        <v>17185.133999999998</v>
      </c>
      <c r="E4" s="10">
        <v>9883.4969999999994</v>
      </c>
      <c r="F4" s="9">
        <f t="shared" ref="F4:F20" si="1">E4/D4</f>
        <v>0.57511899528976618</v>
      </c>
      <c r="G4" s="11">
        <f t="shared" si="0"/>
        <v>0.71936428677983655</v>
      </c>
      <c r="I4" s="38" t="s">
        <v>7</v>
      </c>
      <c r="J4" s="38" t="s">
        <v>51</v>
      </c>
      <c r="K4" s="2"/>
    </row>
    <row r="5" spans="1:11" ht="15.75" customHeight="1">
      <c r="A5" s="6">
        <v>7</v>
      </c>
      <c r="B5" s="1" t="s">
        <v>21</v>
      </c>
      <c r="C5" s="1" t="s">
        <v>7</v>
      </c>
      <c r="D5" s="1">
        <v>20245.618999999999</v>
      </c>
      <c r="E5" s="10">
        <v>15827.77</v>
      </c>
      <c r="F5" s="9">
        <f t="shared" si="1"/>
        <v>0.78178740793255086</v>
      </c>
      <c r="G5" s="11">
        <f t="shared" si="0"/>
        <v>0.97786709485661094</v>
      </c>
      <c r="I5" s="38" t="s">
        <v>8</v>
      </c>
      <c r="J5" s="38" t="s">
        <v>52</v>
      </c>
      <c r="K5" s="2"/>
    </row>
    <row r="6" spans="1:11">
      <c r="A6" s="6">
        <v>8</v>
      </c>
      <c r="B6" s="1" t="s">
        <v>21</v>
      </c>
      <c r="C6" s="1" t="s">
        <v>7</v>
      </c>
      <c r="D6" s="1">
        <v>19296.447</v>
      </c>
      <c r="E6" s="10">
        <v>19834.455999999998</v>
      </c>
      <c r="F6" s="9">
        <f t="shared" si="1"/>
        <v>1.0278812467393608</v>
      </c>
      <c r="G6" s="11">
        <f t="shared" si="0"/>
        <v>1.2856835994131646</v>
      </c>
      <c r="J6" s="2"/>
      <c r="K6" s="2"/>
    </row>
    <row r="7" spans="1:11">
      <c r="A7" s="6">
        <v>61</v>
      </c>
      <c r="B7" s="1" t="s">
        <v>21</v>
      </c>
      <c r="C7" s="1" t="s">
        <v>7</v>
      </c>
      <c r="D7" s="1">
        <v>17465.326000000001</v>
      </c>
      <c r="E7" s="10">
        <v>15711.79</v>
      </c>
      <c r="F7" s="9">
        <f t="shared" si="1"/>
        <v>0.89959901120654717</v>
      </c>
      <c r="G7" s="11">
        <f t="shared" si="0"/>
        <v>1.1252269641318162</v>
      </c>
      <c r="J7" s="2"/>
      <c r="K7" s="2"/>
    </row>
    <row r="8" spans="1:11">
      <c r="A8" s="6">
        <v>62</v>
      </c>
      <c r="B8" s="1" t="s">
        <v>21</v>
      </c>
      <c r="C8" s="1" t="s">
        <v>7</v>
      </c>
      <c r="D8" s="1">
        <v>16158.718999999999</v>
      </c>
      <c r="E8" s="10">
        <v>16373.74</v>
      </c>
      <c r="F8" s="9">
        <f t="shared" si="1"/>
        <v>1.0133068097786713</v>
      </c>
      <c r="G8" s="11">
        <f t="shared" si="0"/>
        <v>1.2674537556150793</v>
      </c>
      <c r="J8" s="2"/>
      <c r="K8" s="2"/>
    </row>
    <row r="9" spans="1:11" ht="15" customHeight="1">
      <c r="A9" s="6">
        <v>21</v>
      </c>
      <c r="B9" s="1" t="s">
        <v>22</v>
      </c>
      <c r="C9" s="1" t="s">
        <v>7</v>
      </c>
      <c r="D9" s="1">
        <v>23252.678</v>
      </c>
      <c r="E9" s="1">
        <v>7849.0119999999997</v>
      </c>
      <c r="F9" s="9">
        <f t="shared" ref="F9:F14" si="2">E9/D9</f>
        <v>0.33755303367637912</v>
      </c>
      <c r="G9" s="11">
        <f t="shared" si="0"/>
        <v>0.42221453179204266</v>
      </c>
      <c r="J9" s="2"/>
      <c r="K9" s="2"/>
    </row>
    <row r="10" spans="1:11">
      <c r="A10" s="6">
        <v>22</v>
      </c>
      <c r="B10" s="1" t="s">
        <v>22</v>
      </c>
      <c r="C10" s="1" t="s">
        <v>7</v>
      </c>
      <c r="D10" s="1">
        <v>19817.719000000001</v>
      </c>
      <c r="E10" s="1">
        <v>5932.3969999999999</v>
      </c>
      <c r="F10" s="9">
        <f t="shared" si="2"/>
        <v>0.29934812376742248</v>
      </c>
      <c r="G10" s="11">
        <f t="shared" si="0"/>
        <v>0.37442746860471487</v>
      </c>
      <c r="J10" s="2"/>
      <c r="K10" s="2"/>
    </row>
    <row r="11" spans="1:11">
      <c r="A11" s="6">
        <v>23</v>
      </c>
      <c r="B11" s="1" t="s">
        <v>22</v>
      </c>
      <c r="C11" s="1" t="s">
        <v>7</v>
      </c>
      <c r="D11" s="1">
        <v>19923.719000000001</v>
      </c>
      <c r="E11" s="1">
        <v>4175.0119999999997</v>
      </c>
      <c r="F11" s="9">
        <f t="shared" si="2"/>
        <v>0.20954983354262322</v>
      </c>
      <c r="G11" s="11">
        <f t="shared" si="0"/>
        <v>0.26210691663083202</v>
      </c>
      <c r="J11" s="2"/>
      <c r="K11" s="2"/>
    </row>
    <row r="12" spans="1:11">
      <c r="A12" s="6">
        <v>24</v>
      </c>
      <c r="B12" s="1" t="s">
        <v>22</v>
      </c>
      <c r="C12" s="1" t="s">
        <v>7</v>
      </c>
      <c r="D12" s="1">
        <v>19430.125</v>
      </c>
      <c r="E12" s="1">
        <v>8701.0120000000006</v>
      </c>
      <c r="F12" s="9">
        <f t="shared" si="2"/>
        <v>0.4478103975141694</v>
      </c>
      <c r="G12" s="11">
        <f t="shared" si="0"/>
        <v>0.56012548682741758</v>
      </c>
      <c r="J12" s="2"/>
      <c r="K12" s="2"/>
    </row>
    <row r="13" spans="1:11">
      <c r="A13" s="6">
        <v>45</v>
      </c>
      <c r="B13" s="1" t="s">
        <v>22</v>
      </c>
      <c r="C13" s="1" t="s">
        <v>7</v>
      </c>
      <c r="D13" s="1">
        <v>18567.347000000002</v>
      </c>
      <c r="E13" s="1">
        <v>6842.1840000000002</v>
      </c>
      <c r="F13" s="9">
        <f t="shared" si="2"/>
        <v>0.36850628148437142</v>
      </c>
      <c r="G13" s="11">
        <f t="shared" si="0"/>
        <v>0.46093114733644341</v>
      </c>
      <c r="J13" s="2"/>
      <c r="K13" s="2"/>
    </row>
    <row r="14" spans="1:11">
      <c r="A14" s="6">
        <v>46</v>
      </c>
      <c r="B14" s="1" t="s">
        <v>22</v>
      </c>
      <c r="C14" s="1" t="s">
        <v>7</v>
      </c>
      <c r="D14" s="1">
        <v>18040.032999999999</v>
      </c>
      <c r="E14" s="1">
        <v>10491.225</v>
      </c>
      <c r="F14" s="9">
        <f t="shared" si="2"/>
        <v>0.58155242842405008</v>
      </c>
      <c r="G14" s="11">
        <f t="shared" si="0"/>
        <v>0.72741128588105408</v>
      </c>
      <c r="J14" s="2"/>
      <c r="K14" s="2"/>
    </row>
    <row r="15" spans="1:11" ht="15.75" customHeight="1">
      <c r="A15" s="6">
        <v>1</v>
      </c>
      <c r="B15" s="1" t="s">
        <v>21</v>
      </c>
      <c r="C15" s="1" t="s">
        <v>8</v>
      </c>
      <c r="D15" s="1">
        <v>16859.011999999999</v>
      </c>
      <c r="E15" s="10">
        <v>19322.912</v>
      </c>
      <c r="F15" s="9">
        <f t="shared" si="1"/>
        <v>1.1461473543052227</v>
      </c>
      <c r="G15" s="11">
        <f t="shared" si="0"/>
        <v>1.433611966961656</v>
      </c>
      <c r="J15" s="2"/>
      <c r="K15" s="2"/>
    </row>
    <row r="16" spans="1:11" ht="15" customHeight="1">
      <c r="A16" s="6">
        <v>2</v>
      </c>
      <c r="B16" s="1" t="s">
        <v>21</v>
      </c>
      <c r="C16" s="1" t="s">
        <v>8</v>
      </c>
      <c r="D16" s="1">
        <v>14369.548000000001</v>
      </c>
      <c r="E16" s="10">
        <v>12114.912</v>
      </c>
      <c r="F16" s="9">
        <f t="shared" si="1"/>
        <v>0.84309624770382474</v>
      </c>
      <c r="G16" s="11">
        <f t="shared" si="0"/>
        <v>1.0545527723539101</v>
      </c>
      <c r="J16" s="2"/>
      <c r="K16" s="2"/>
    </row>
    <row r="17" spans="1:11">
      <c r="A17" s="6">
        <v>3</v>
      </c>
      <c r="B17" s="1" t="s">
        <v>21</v>
      </c>
      <c r="C17" s="1" t="s">
        <v>8</v>
      </c>
      <c r="D17" s="1">
        <v>17140.861000000001</v>
      </c>
      <c r="E17" s="10">
        <v>17809.861000000001</v>
      </c>
      <c r="F17" s="9">
        <f t="shared" si="1"/>
        <v>1.03902954466523</v>
      </c>
      <c r="G17" s="11">
        <f t="shared" si="0"/>
        <v>1.2996279960544395</v>
      </c>
      <c r="J17" s="2"/>
      <c r="K17" s="2"/>
    </row>
    <row r="18" spans="1:11">
      <c r="A18" s="6">
        <v>4</v>
      </c>
      <c r="B18" s="1" t="s">
        <v>21</v>
      </c>
      <c r="C18" s="1" t="s">
        <v>8</v>
      </c>
      <c r="D18" s="1">
        <v>13685.183999999999</v>
      </c>
      <c r="E18" s="10">
        <v>19040.255000000001</v>
      </c>
      <c r="F18" s="9">
        <f t="shared" si="1"/>
        <v>1.3913042747543622</v>
      </c>
      <c r="G18" s="11">
        <f t="shared" si="0"/>
        <v>1.7402565651620356</v>
      </c>
      <c r="J18" s="2"/>
      <c r="K18" s="2"/>
    </row>
    <row r="19" spans="1:11">
      <c r="A19" s="6">
        <v>65</v>
      </c>
      <c r="B19" s="1" t="s">
        <v>21</v>
      </c>
      <c r="C19" s="1" t="s">
        <v>8</v>
      </c>
      <c r="D19" s="1">
        <v>17455.891</v>
      </c>
      <c r="E19" s="10">
        <v>20572.940999999999</v>
      </c>
      <c r="F19" s="9">
        <f t="shared" si="1"/>
        <v>1.1785672240964382</v>
      </c>
      <c r="G19" s="11">
        <f t="shared" si="0"/>
        <v>1.4741630471743739</v>
      </c>
      <c r="J19" s="2"/>
      <c r="K19" s="2"/>
    </row>
    <row r="20" spans="1:11">
      <c r="A20" s="6">
        <v>66</v>
      </c>
      <c r="B20" s="1" t="s">
        <v>21</v>
      </c>
      <c r="C20" s="1" t="s">
        <v>8</v>
      </c>
      <c r="D20" s="1">
        <v>15800.305</v>
      </c>
      <c r="E20" s="10">
        <v>8751.0120000000006</v>
      </c>
      <c r="F20" s="9">
        <f t="shared" si="1"/>
        <v>0.55385082756313886</v>
      </c>
      <c r="G20" s="11">
        <f t="shared" si="0"/>
        <v>0.69276186113734717</v>
      </c>
      <c r="J20" s="2"/>
      <c r="K20" s="2"/>
    </row>
    <row r="21" spans="1:11">
      <c r="A21" s="7">
        <v>17</v>
      </c>
      <c r="B21" s="1" t="s">
        <v>22</v>
      </c>
      <c r="C21" s="1" t="s">
        <v>8</v>
      </c>
      <c r="D21" s="1">
        <v>17916.861000000001</v>
      </c>
      <c r="E21" s="1">
        <v>8790.2549999999992</v>
      </c>
      <c r="F21" s="9">
        <f t="shared" ref="F21:F26" si="3">E21/D21</f>
        <v>0.49061356227522213</v>
      </c>
      <c r="G21" s="11">
        <f t="shared" si="0"/>
        <v>0.61366409073797146</v>
      </c>
      <c r="J21" s="2"/>
      <c r="K21" s="2"/>
    </row>
    <row r="22" spans="1:11">
      <c r="A22" s="7">
        <v>18</v>
      </c>
      <c r="B22" s="1" t="s">
        <v>22</v>
      </c>
      <c r="C22" s="1" t="s">
        <v>8</v>
      </c>
      <c r="D22" s="1">
        <v>16681.476999999999</v>
      </c>
      <c r="E22" s="1">
        <v>11525.425999999999</v>
      </c>
      <c r="F22" s="9">
        <f t="shared" si="3"/>
        <v>0.69091160213211333</v>
      </c>
      <c r="G22" s="11">
        <f t="shared" si="0"/>
        <v>0.86419877619459662</v>
      </c>
      <c r="J22" s="2"/>
      <c r="K22" s="2"/>
    </row>
    <row r="23" spans="1:11">
      <c r="A23" s="7">
        <v>19</v>
      </c>
      <c r="B23" s="1" t="s">
        <v>22</v>
      </c>
      <c r="C23" s="1" t="s">
        <v>8</v>
      </c>
      <c r="D23" s="1">
        <v>15927.962</v>
      </c>
      <c r="E23" s="1">
        <v>9980.7109999999993</v>
      </c>
      <c r="F23" s="9">
        <f t="shared" si="3"/>
        <v>0.62661569634583503</v>
      </c>
      <c r="G23" s="11">
        <f t="shared" si="0"/>
        <v>0.78377684823253002</v>
      </c>
      <c r="J23" s="2"/>
      <c r="K23" s="2"/>
    </row>
    <row r="24" spans="1:11">
      <c r="A24" s="7">
        <v>20</v>
      </c>
      <c r="B24" s="1" t="s">
        <v>22</v>
      </c>
      <c r="C24" s="1" t="s">
        <v>8</v>
      </c>
      <c r="D24" s="1">
        <v>14941.669</v>
      </c>
      <c r="E24" s="1">
        <v>7353.0619999999999</v>
      </c>
      <c r="F24" s="9">
        <f t="shared" si="3"/>
        <v>0.49211784841439066</v>
      </c>
      <c r="G24" s="11">
        <f t="shared" si="0"/>
        <v>0.61554566608929606</v>
      </c>
      <c r="J24" s="2"/>
      <c r="K24" s="2"/>
    </row>
    <row r="25" spans="1:11">
      <c r="A25" s="7">
        <v>49</v>
      </c>
      <c r="B25" s="1" t="s">
        <v>22</v>
      </c>
      <c r="C25" s="1" t="s">
        <v>8</v>
      </c>
      <c r="D25" s="1">
        <v>15644.598</v>
      </c>
      <c r="E25" s="1">
        <v>11211.718999999999</v>
      </c>
      <c r="F25" s="9">
        <f t="shared" si="3"/>
        <v>0.71665114054065171</v>
      </c>
      <c r="G25" s="11">
        <f t="shared" si="0"/>
        <v>0.89639403463841016</v>
      </c>
      <c r="J25" s="2"/>
      <c r="K25" s="2"/>
    </row>
    <row r="26" spans="1:11" ht="15.75">
      <c r="A26" s="8">
        <v>50</v>
      </c>
      <c r="B26" s="1" t="s">
        <v>22</v>
      </c>
      <c r="C26" s="1" t="s">
        <v>8</v>
      </c>
      <c r="D26" s="1">
        <v>15492.004000000001</v>
      </c>
      <c r="E26" s="1">
        <v>6574.8410000000003</v>
      </c>
      <c r="F26" s="9">
        <f t="shared" si="3"/>
        <v>0.42440222711019182</v>
      </c>
      <c r="G26" s="11">
        <f t="shared" si="0"/>
        <v>0.53084632556620048</v>
      </c>
      <c r="J26" s="2"/>
      <c r="K26" s="2"/>
    </row>
    <row r="33" spans="10:11">
      <c r="J33" s="2"/>
      <c r="K33" s="2"/>
    </row>
    <row r="34" spans="10:11">
      <c r="J34" s="2"/>
      <c r="K34" s="2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44C4E-28FD-4135-BA63-0B92933BC87B}">
  <dimension ref="A1:J26"/>
  <sheetViews>
    <sheetView workbookViewId="0">
      <selection activeCell="H18" sqref="H18"/>
    </sheetView>
  </sheetViews>
  <sheetFormatPr baseColWidth="10" defaultColWidth="11.42578125" defaultRowHeight="15"/>
  <cols>
    <col min="1" max="6" width="11.42578125" style="1"/>
    <col min="7" max="7" width="15" style="1" bestFit="1" customWidth="1"/>
    <col min="8" max="8" width="11.42578125" style="1"/>
    <col min="9" max="9" width="13.5703125" style="1" bestFit="1" customWidth="1"/>
    <col min="10" max="10" width="13.5703125" style="1" customWidth="1"/>
    <col min="11" max="11" width="13.7109375" style="1" customWidth="1"/>
    <col min="12" max="13" width="11.42578125" style="1"/>
    <col min="14" max="14" width="11.85546875" style="1" bestFit="1" customWidth="1"/>
    <col min="15" max="16" width="11.42578125" style="1"/>
    <col min="17" max="17" width="18.85546875" style="1" bestFit="1" customWidth="1"/>
    <col min="18" max="21" width="11.42578125" style="1"/>
    <col min="22" max="22" width="15.7109375" style="1" customWidth="1"/>
    <col min="23" max="23" width="15.5703125" style="1" customWidth="1"/>
    <col min="24" max="26" width="15.85546875" style="1" customWidth="1"/>
    <col min="27" max="16384" width="11.42578125" style="1"/>
  </cols>
  <sheetData>
    <row r="1" spans="1:10">
      <c r="G1" s="12" t="s">
        <v>27</v>
      </c>
    </row>
    <row r="2" spans="1:10">
      <c r="A2" s="1" t="s">
        <v>15</v>
      </c>
      <c r="B2" s="1" t="s">
        <v>23</v>
      </c>
      <c r="C2" s="1" t="s">
        <v>24</v>
      </c>
      <c r="D2" s="1" t="s">
        <v>25</v>
      </c>
      <c r="E2" s="1" t="s">
        <v>26</v>
      </c>
      <c r="G2" s="13">
        <f>AVERAGE(F3:F8)</f>
        <v>0.61662408034839589</v>
      </c>
    </row>
    <row r="3" spans="1:10">
      <c r="A3" s="6">
        <v>5</v>
      </c>
      <c r="B3" s="1" t="s">
        <v>21</v>
      </c>
      <c r="C3" s="1" t="s">
        <v>7</v>
      </c>
      <c r="D3" s="1">
        <v>22193.425999999999</v>
      </c>
      <c r="E3" s="1">
        <v>10934.012000000001</v>
      </c>
      <c r="F3" s="9">
        <f>E3/D3</f>
        <v>0.4926689552122327</v>
      </c>
      <c r="G3" s="11">
        <f t="shared" ref="G3:G26" si="0">F3/$G$2</f>
        <v>0.79897780659793904</v>
      </c>
      <c r="I3" s="38" t="s">
        <v>49</v>
      </c>
      <c r="J3" s="38" t="s">
        <v>50</v>
      </c>
    </row>
    <row r="4" spans="1:10">
      <c r="A4" s="6">
        <v>6</v>
      </c>
      <c r="B4" s="1" t="s">
        <v>21</v>
      </c>
      <c r="C4" s="1" t="s">
        <v>7</v>
      </c>
      <c r="D4" s="1">
        <v>17185.133999999998</v>
      </c>
      <c r="E4" s="1">
        <v>7581.125</v>
      </c>
      <c r="F4" s="9">
        <f t="shared" ref="F4:F26" si="1">E4/D4</f>
        <v>0.44114436349463443</v>
      </c>
      <c r="G4" s="11">
        <f t="shared" si="0"/>
        <v>0.71541864412006995</v>
      </c>
      <c r="I4" s="38" t="s">
        <v>7</v>
      </c>
      <c r="J4" s="38" t="s">
        <v>51</v>
      </c>
    </row>
    <row r="5" spans="1:10">
      <c r="A5" s="6">
        <v>7</v>
      </c>
      <c r="B5" s="1" t="s">
        <v>21</v>
      </c>
      <c r="C5" s="1" t="s">
        <v>7</v>
      </c>
      <c r="D5" s="1">
        <v>20245.618999999999</v>
      </c>
      <c r="E5" s="1">
        <v>13663.74</v>
      </c>
      <c r="F5" s="9">
        <f t="shared" si="1"/>
        <v>0.67489860398933721</v>
      </c>
      <c r="G5" s="11">
        <f t="shared" si="0"/>
        <v>1.0945057539887444</v>
      </c>
      <c r="I5" s="38" t="s">
        <v>8</v>
      </c>
      <c r="J5" s="38" t="s">
        <v>52</v>
      </c>
    </row>
    <row r="6" spans="1:10">
      <c r="A6" s="6">
        <v>8</v>
      </c>
      <c r="B6" s="1" t="s">
        <v>21</v>
      </c>
      <c r="C6" s="1" t="s">
        <v>7</v>
      </c>
      <c r="D6" s="1">
        <v>19296.447</v>
      </c>
      <c r="E6" s="1">
        <v>12028.054</v>
      </c>
      <c r="F6" s="9">
        <f t="shared" si="1"/>
        <v>0.62332998401208262</v>
      </c>
      <c r="G6" s="11">
        <f t="shared" si="0"/>
        <v>1.0108751894021035</v>
      </c>
    </row>
    <row r="7" spans="1:10">
      <c r="A7" s="6">
        <v>61</v>
      </c>
      <c r="B7" s="1" t="s">
        <v>21</v>
      </c>
      <c r="C7" s="1" t="s">
        <v>7</v>
      </c>
      <c r="D7" s="1">
        <v>17465.326000000001</v>
      </c>
      <c r="E7" s="1">
        <v>13562.376</v>
      </c>
      <c r="F7" s="9">
        <f t="shared" si="1"/>
        <v>0.77653151163625567</v>
      </c>
      <c r="G7" s="11">
        <f t="shared" si="0"/>
        <v>1.2593272568880398</v>
      </c>
    </row>
    <row r="8" spans="1:10">
      <c r="A8" s="6">
        <v>62</v>
      </c>
      <c r="B8" s="1" t="s">
        <v>21</v>
      </c>
      <c r="C8" s="1" t="s">
        <v>7</v>
      </c>
      <c r="D8" s="1">
        <v>16158.718999999999</v>
      </c>
      <c r="E8" s="1">
        <v>11168.439</v>
      </c>
      <c r="F8" s="9">
        <f t="shared" si="1"/>
        <v>0.69117106374583293</v>
      </c>
      <c r="G8" s="11">
        <f t="shared" si="0"/>
        <v>1.1208953490031035</v>
      </c>
    </row>
    <row r="9" spans="1:10">
      <c r="A9" s="6">
        <v>21</v>
      </c>
      <c r="B9" s="1" t="s">
        <v>22</v>
      </c>
      <c r="C9" s="1" t="s">
        <v>7</v>
      </c>
      <c r="D9" s="1">
        <v>23252.678</v>
      </c>
      <c r="E9" s="1">
        <v>14198.355</v>
      </c>
      <c r="F9" s="9">
        <f t="shared" ref="F9:F14" si="2">E9/D9</f>
        <v>0.61061160353228994</v>
      </c>
      <c r="G9" s="11">
        <f t="shared" si="0"/>
        <v>0.99024936422737675</v>
      </c>
    </row>
    <row r="10" spans="1:10">
      <c r="A10" s="6">
        <v>22</v>
      </c>
      <c r="B10" s="1" t="s">
        <v>22</v>
      </c>
      <c r="C10" s="1" t="s">
        <v>7</v>
      </c>
      <c r="D10" s="1">
        <v>19817.719000000001</v>
      </c>
      <c r="E10" s="1">
        <v>9265.0040000000008</v>
      </c>
      <c r="F10" s="9">
        <f t="shared" si="2"/>
        <v>0.46751111972069037</v>
      </c>
      <c r="G10" s="11">
        <f t="shared" si="0"/>
        <v>0.7581784990565793</v>
      </c>
    </row>
    <row r="11" spans="1:10">
      <c r="A11" s="6">
        <v>23</v>
      </c>
      <c r="B11" s="1" t="s">
        <v>22</v>
      </c>
      <c r="C11" s="1" t="s">
        <v>7</v>
      </c>
      <c r="D11" s="1">
        <v>19923.719000000001</v>
      </c>
      <c r="E11" s="1">
        <v>7407.125</v>
      </c>
      <c r="F11" s="9">
        <f t="shared" si="2"/>
        <v>0.37177421544642342</v>
      </c>
      <c r="G11" s="11">
        <f t="shared" si="0"/>
        <v>0.60291874303119819</v>
      </c>
    </row>
    <row r="12" spans="1:10">
      <c r="A12" s="6">
        <v>24</v>
      </c>
      <c r="B12" s="1" t="s">
        <v>22</v>
      </c>
      <c r="C12" s="1" t="s">
        <v>7</v>
      </c>
      <c r="D12" s="1">
        <v>19430.125</v>
      </c>
      <c r="E12" s="1">
        <v>11518.811</v>
      </c>
      <c r="F12" s="9">
        <f t="shared" si="2"/>
        <v>0.59283257313064119</v>
      </c>
      <c r="G12" s="11">
        <f t="shared" si="0"/>
        <v>0.96141651295176089</v>
      </c>
    </row>
    <row r="13" spans="1:10">
      <c r="A13" s="6">
        <v>45</v>
      </c>
      <c r="B13" s="1" t="s">
        <v>22</v>
      </c>
      <c r="C13" s="1" t="s">
        <v>7</v>
      </c>
      <c r="D13" s="1">
        <v>18567.347000000002</v>
      </c>
      <c r="E13" s="1">
        <v>13436.841</v>
      </c>
      <c r="F13" s="9">
        <f t="shared" si="2"/>
        <v>0.7236812561320688</v>
      </c>
      <c r="G13" s="11">
        <f t="shared" si="0"/>
        <v>1.1736182208829486</v>
      </c>
    </row>
    <row r="14" spans="1:10">
      <c r="A14" s="6">
        <v>46</v>
      </c>
      <c r="B14" s="1" t="s">
        <v>22</v>
      </c>
      <c r="C14" s="1" t="s">
        <v>7</v>
      </c>
      <c r="D14" s="1">
        <v>18040.032999999999</v>
      </c>
      <c r="E14" s="1">
        <v>7870.1840000000002</v>
      </c>
      <c r="F14" s="9">
        <f t="shared" si="2"/>
        <v>0.43626217313460569</v>
      </c>
      <c r="G14" s="11">
        <f t="shared" si="0"/>
        <v>0.70750103188982705</v>
      </c>
    </row>
    <row r="15" spans="1:10">
      <c r="A15" s="6">
        <v>1</v>
      </c>
      <c r="B15" s="1" t="s">
        <v>21</v>
      </c>
      <c r="C15" s="1" t="s">
        <v>8</v>
      </c>
      <c r="D15" s="1">
        <v>16859.011999999999</v>
      </c>
      <c r="E15" s="1">
        <v>5497.0540000000001</v>
      </c>
      <c r="F15" s="9">
        <f t="shared" si="1"/>
        <v>0.32606026972399099</v>
      </c>
      <c r="G15" s="11">
        <f t="shared" si="0"/>
        <v>0.52878290049873689</v>
      </c>
    </row>
    <row r="16" spans="1:10">
      <c r="A16" s="6">
        <v>2</v>
      </c>
      <c r="B16" s="1" t="s">
        <v>21</v>
      </c>
      <c r="C16" s="1" t="s">
        <v>8</v>
      </c>
      <c r="D16" s="1">
        <v>14369.548000000001</v>
      </c>
      <c r="E16" s="1">
        <v>4706.3969999999999</v>
      </c>
      <c r="F16" s="9">
        <f t="shared" si="1"/>
        <v>0.32752575098395575</v>
      </c>
      <c r="G16" s="11">
        <f t="shared" si="0"/>
        <v>0.53115952072274242</v>
      </c>
    </row>
    <row r="17" spans="1:7">
      <c r="A17" s="6">
        <v>3</v>
      </c>
      <c r="B17" s="1" t="s">
        <v>21</v>
      </c>
      <c r="C17" s="1" t="s">
        <v>8</v>
      </c>
      <c r="D17" s="1">
        <v>17140.861000000001</v>
      </c>
      <c r="E17" s="1">
        <v>9361.4259999999995</v>
      </c>
      <c r="F17" s="9">
        <f>E17/D17</f>
        <v>0.5461467775743587</v>
      </c>
      <c r="G17" s="11">
        <f t="shared" si="0"/>
        <v>0.88570458887330972</v>
      </c>
    </row>
    <row r="18" spans="1:7">
      <c r="A18" s="6">
        <v>4</v>
      </c>
      <c r="B18" s="1" t="s">
        <v>21</v>
      </c>
      <c r="C18" s="1" t="s">
        <v>8</v>
      </c>
      <c r="D18" s="1">
        <v>13685.183999999999</v>
      </c>
      <c r="E18" s="1">
        <v>4453.3050000000003</v>
      </c>
      <c r="F18" s="9">
        <f t="shared" si="1"/>
        <v>0.32541067770809662</v>
      </c>
      <c r="G18" s="11">
        <f t="shared" si="0"/>
        <v>0.52772943528938709</v>
      </c>
    </row>
    <row r="19" spans="1:7">
      <c r="A19" s="6">
        <v>65</v>
      </c>
      <c r="B19" s="1" t="s">
        <v>21</v>
      </c>
      <c r="C19" s="1" t="s">
        <v>8</v>
      </c>
      <c r="D19" s="1">
        <v>17455.891</v>
      </c>
      <c r="E19" s="1">
        <v>6858.0330000000004</v>
      </c>
      <c r="F19" s="9">
        <f t="shared" si="1"/>
        <v>0.39287785424416322</v>
      </c>
      <c r="G19" s="11">
        <f t="shared" si="0"/>
        <v>0.63714322350529218</v>
      </c>
    </row>
    <row r="20" spans="1:7">
      <c r="A20" s="6">
        <v>66</v>
      </c>
      <c r="B20" s="1" t="s">
        <v>21</v>
      </c>
      <c r="C20" s="1" t="s">
        <v>8</v>
      </c>
      <c r="D20" s="1">
        <v>15800.305</v>
      </c>
      <c r="E20" s="1">
        <v>5815.1840000000002</v>
      </c>
      <c r="F20" s="9">
        <f t="shared" si="1"/>
        <v>0.36804251563498303</v>
      </c>
      <c r="G20" s="11">
        <f t="shared" si="0"/>
        <v>0.59686691999935693</v>
      </c>
    </row>
    <row r="21" spans="1:7">
      <c r="A21" s="7">
        <v>17</v>
      </c>
      <c r="B21" s="1" t="s">
        <v>22</v>
      </c>
      <c r="C21" s="1" t="s">
        <v>8</v>
      </c>
      <c r="D21" s="1">
        <v>17916.861000000001</v>
      </c>
      <c r="E21" s="1">
        <v>12848.012000000001</v>
      </c>
      <c r="F21" s="9">
        <f t="shared" si="1"/>
        <v>0.71709056625488132</v>
      </c>
      <c r="G21" s="11">
        <f t="shared" si="0"/>
        <v>1.1629298775515242</v>
      </c>
    </row>
    <row r="22" spans="1:7">
      <c r="A22" s="7">
        <v>18</v>
      </c>
      <c r="B22" s="1" t="s">
        <v>22</v>
      </c>
      <c r="C22" s="1" t="s">
        <v>8</v>
      </c>
      <c r="D22" s="1">
        <v>16681.476999999999</v>
      </c>
      <c r="E22" s="1">
        <v>8272.134</v>
      </c>
      <c r="F22" s="9">
        <f t="shared" si="1"/>
        <v>0.49588738455233911</v>
      </c>
      <c r="G22" s="11">
        <f t="shared" si="0"/>
        <v>0.80419724165193174</v>
      </c>
    </row>
    <row r="23" spans="1:7">
      <c r="A23" s="7">
        <v>19</v>
      </c>
      <c r="B23" s="1" t="s">
        <v>22</v>
      </c>
      <c r="C23" s="1" t="s">
        <v>8</v>
      </c>
      <c r="D23" s="1">
        <v>15927.962</v>
      </c>
      <c r="E23" s="1">
        <v>8069.1840000000002</v>
      </c>
      <c r="F23" s="9">
        <f t="shared" si="1"/>
        <v>0.50660492535077628</v>
      </c>
      <c r="G23" s="11">
        <f t="shared" si="0"/>
        <v>0.82157823785367223</v>
      </c>
    </row>
    <row r="24" spans="1:7">
      <c r="A24" s="7">
        <v>20</v>
      </c>
      <c r="B24" s="1" t="s">
        <v>22</v>
      </c>
      <c r="C24" s="1" t="s">
        <v>8</v>
      </c>
      <c r="D24" s="1">
        <v>14941.669</v>
      </c>
      <c r="E24" s="1">
        <v>6681.4260000000004</v>
      </c>
      <c r="F24" s="9">
        <f t="shared" si="1"/>
        <v>0.44716731444124486</v>
      </c>
      <c r="G24" s="11">
        <f t="shared" si="0"/>
        <v>0.72518626614223847</v>
      </c>
    </row>
    <row r="25" spans="1:7">
      <c r="A25" s="7">
        <v>49</v>
      </c>
      <c r="B25" s="1" t="s">
        <v>22</v>
      </c>
      <c r="C25" s="1" t="s">
        <v>8</v>
      </c>
      <c r="D25" s="1">
        <v>15644.598</v>
      </c>
      <c r="E25" s="1">
        <v>9345.8909999999996</v>
      </c>
      <c r="F25" s="9">
        <f t="shared" si="1"/>
        <v>0.59738773728797634</v>
      </c>
      <c r="G25" s="11">
        <f t="shared" si="0"/>
        <v>0.96880377579553667</v>
      </c>
    </row>
    <row r="26" spans="1:7" ht="15.75">
      <c r="A26" s="8">
        <v>50</v>
      </c>
      <c r="B26" s="1" t="s">
        <v>22</v>
      </c>
      <c r="C26" s="1" t="s">
        <v>8</v>
      </c>
      <c r="D26" s="1">
        <v>15492.004000000001</v>
      </c>
      <c r="E26" s="1">
        <v>5684.598</v>
      </c>
      <c r="F26" s="9">
        <f t="shared" si="1"/>
        <v>0.36693755049379018</v>
      </c>
      <c r="G26" s="11">
        <f t="shared" si="0"/>
        <v>0.59507496088454492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B9CDF-EE22-47C7-8C40-657718500F2B}">
  <dimension ref="A1:L34"/>
  <sheetViews>
    <sheetView zoomScaleNormal="100" workbookViewId="0">
      <selection activeCell="J2" sqref="J2:K4"/>
    </sheetView>
  </sheetViews>
  <sheetFormatPr baseColWidth="10" defaultColWidth="11.42578125" defaultRowHeight="15"/>
  <cols>
    <col min="1" max="7" width="11.42578125" style="1"/>
    <col min="8" max="8" width="15" style="1" bestFit="1" customWidth="1"/>
    <col min="9" max="9" width="13.5703125" style="1" bestFit="1" customWidth="1"/>
    <col min="10" max="10" width="13.5703125" style="1" customWidth="1"/>
    <col min="11" max="16384" width="11.42578125" style="1"/>
  </cols>
  <sheetData>
    <row r="1" spans="1:12" ht="15.75" customHeight="1">
      <c r="G1" s="15"/>
      <c r="H1" s="12" t="s">
        <v>27</v>
      </c>
    </row>
    <row r="2" spans="1:12" ht="15.75" customHeight="1">
      <c r="A2" s="1" t="s">
        <v>15</v>
      </c>
      <c r="B2" s="1" t="s">
        <v>23</v>
      </c>
      <c r="C2" s="1" t="s">
        <v>24</v>
      </c>
      <c r="E2" s="1" t="s">
        <v>33</v>
      </c>
      <c r="F2" s="1" t="s">
        <v>28</v>
      </c>
      <c r="H2" s="17">
        <f>AVERAGE(G3:G6)</f>
        <v>0.40870743164016149</v>
      </c>
      <c r="J2" s="38" t="s">
        <v>49</v>
      </c>
      <c r="K2" s="38" t="s">
        <v>50</v>
      </c>
    </row>
    <row r="3" spans="1:12">
      <c r="A3" s="2">
        <v>6</v>
      </c>
      <c r="B3" s="2" t="s">
        <v>29</v>
      </c>
      <c r="C3" s="2" t="s">
        <v>7</v>
      </c>
      <c r="D3" s="2" t="s">
        <v>30</v>
      </c>
      <c r="E3" s="1">
        <v>11609.406000000001</v>
      </c>
      <c r="F3" s="1">
        <v>2669.2339999999999</v>
      </c>
      <c r="G3" s="9">
        <f t="shared" ref="G3:G22" si="0">F3/E3</f>
        <v>0.22991994594727755</v>
      </c>
      <c r="H3" s="17">
        <f t="shared" ref="H3:H22" si="1">G3/$H$2</f>
        <v>0.56255386652647432</v>
      </c>
      <c r="J3" s="38" t="s">
        <v>7</v>
      </c>
      <c r="K3" s="38" t="s">
        <v>51</v>
      </c>
      <c r="L3"/>
    </row>
    <row r="4" spans="1:12">
      <c r="A4" s="2">
        <v>7</v>
      </c>
      <c r="B4" s="2" t="s">
        <v>29</v>
      </c>
      <c r="C4" s="2" t="s">
        <v>7</v>
      </c>
      <c r="D4" s="2" t="s">
        <v>30</v>
      </c>
      <c r="E4" s="1">
        <v>11846.183999999999</v>
      </c>
      <c r="F4" s="1">
        <v>6132.6480000000001</v>
      </c>
      <c r="G4" s="9">
        <f t="shared" si="0"/>
        <v>0.51768974717934491</v>
      </c>
      <c r="H4" s="17">
        <f t="shared" si="1"/>
        <v>1.2666511717240678</v>
      </c>
      <c r="J4" s="38" t="s">
        <v>8</v>
      </c>
      <c r="K4" s="38" t="s">
        <v>52</v>
      </c>
      <c r="L4"/>
    </row>
    <row r="5" spans="1:12">
      <c r="A5" s="2">
        <v>8</v>
      </c>
      <c r="B5" s="2" t="s">
        <v>29</v>
      </c>
      <c r="C5" s="2" t="s">
        <v>7</v>
      </c>
      <c r="D5" s="2" t="s">
        <v>30</v>
      </c>
      <c r="E5" s="1">
        <v>12442.163</v>
      </c>
      <c r="F5" s="1">
        <v>4990.9120000000003</v>
      </c>
      <c r="G5" s="9">
        <f t="shared" si="0"/>
        <v>0.40112896768833523</v>
      </c>
      <c r="H5" s="17">
        <f t="shared" si="1"/>
        <v>0.98145748433931446</v>
      </c>
      <c r="K5"/>
      <c r="L5"/>
    </row>
    <row r="6" spans="1:12">
      <c r="A6" s="2">
        <v>61</v>
      </c>
      <c r="B6" s="2" t="s">
        <v>29</v>
      </c>
      <c r="C6" s="2" t="s">
        <v>7</v>
      </c>
      <c r="D6" s="2" t="s">
        <v>30</v>
      </c>
      <c r="E6" s="1">
        <v>11288.284</v>
      </c>
      <c r="F6" s="1">
        <v>5487.134</v>
      </c>
      <c r="G6" s="9">
        <f t="shared" si="0"/>
        <v>0.48609106574568822</v>
      </c>
      <c r="H6" s="17">
        <f t="shared" si="1"/>
        <v>1.1893374774101433</v>
      </c>
      <c r="K6"/>
      <c r="L6"/>
    </row>
    <row r="7" spans="1:12">
      <c r="A7" s="2">
        <v>22</v>
      </c>
      <c r="B7" s="2" t="s">
        <v>32</v>
      </c>
      <c r="C7" s="2" t="s">
        <v>7</v>
      </c>
      <c r="D7" s="2" t="s">
        <v>30</v>
      </c>
      <c r="E7" s="1">
        <v>10864.397000000001</v>
      </c>
      <c r="F7" s="1">
        <v>11868.82</v>
      </c>
      <c r="G7" s="9">
        <f t="shared" si="0"/>
        <v>1.0924508741718477</v>
      </c>
      <c r="H7" s="17">
        <f t="shared" si="1"/>
        <v>2.6729410566081286</v>
      </c>
      <c r="K7"/>
      <c r="L7"/>
    </row>
    <row r="8" spans="1:12">
      <c r="A8" s="2">
        <v>23</v>
      </c>
      <c r="B8" s="2" t="s">
        <v>32</v>
      </c>
      <c r="C8" s="2" t="s">
        <v>7</v>
      </c>
      <c r="D8" s="2" t="s">
        <v>30</v>
      </c>
      <c r="E8" s="1">
        <v>10236.355</v>
      </c>
      <c r="F8" s="1">
        <v>9805.3050000000003</v>
      </c>
      <c r="G8" s="9">
        <f t="shared" si="0"/>
        <v>0.95789028418807287</v>
      </c>
      <c r="H8" s="17">
        <f t="shared" si="1"/>
        <v>2.3437065490686471</v>
      </c>
      <c r="K8"/>
      <c r="L8"/>
    </row>
    <row r="9" spans="1:12">
      <c r="A9" s="2">
        <v>24</v>
      </c>
      <c r="B9" s="2" t="s">
        <v>32</v>
      </c>
      <c r="C9" s="2" t="s">
        <v>7</v>
      </c>
      <c r="D9" s="2" t="s">
        <v>30</v>
      </c>
      <c r="E9" s="1">
        <v>9651.4060000000009</v>
      </c>
      <c r="F9" s="1">
        <v>7479.527</v>
      </c>
      <c r="G9" s="9">
        <f t="shared" si="0"/>
        <v>0.77496760575609391</v>
      </c>
      <c r="H9" s="17">
        <f t="shared" si="1"/>
        <v>1.8961426824222738</v>
      </c>
      <c r="K9"/>
      <c r="L9"/>
    </row>
    <row r="10" spans="1:12">
      <c r="A10" s="2">
        <v>45</v>
      </c>
      <c r="B10" s="2" t="s">
        <v>32</v>
      </c>
      <c r="C10" s="2" t="s">
        <v>7</v>
      </c>
      <c r="D10" s="2" t="s">
        <v>30</v>
      </c>
      <c r="E10" s="1">
        <v>10512.183999999999</v>
      </c>
      <c r="F10" s="1">
        <v>9349.1129999999994</v>
      </c>
      <c r="G10" s="9">
        <f t="shared" si="0"/>
        <v>0.88935971820888982</v>
      </c>
      <c r="H10" s="17">
        <f t="shared" si="1"/>
        <v>2.1760302097758508</v>
      </c>
      <c r="K10"/>
      <c r="L10"/>
    </row>
    <row r="11" spans="1:12" ht="15.75">
      <c r="A11" s="2">
        <v>46</v>
      </c>
      <c r="B11" s="16" t="s">
        <v>32</v>
      </c>
      <c r="C11" s="16" t="s">
        <v>7</v>
      </c>
      <c r="D11" s="16" t="s">
        <v>30</v>
      </c>
      <c r="E11" s="1">
        <v>10693.527</v>
      </c>
      <c r="F11" s="1">
        <v>10548.355</v>
      </c>
      <c r="G11" s="9">
        <f t="shared" si="0"/>
        <v>0.98642431070684156</v>
      </c>
      <c r="H11" s="17">
        <f t="shared" si="1"/>
        <v>2.4135218357744952</v>
      </c>
      <c r="K11"/>
      <c r="L11"/>
    </row>
    <row r="12" spans="1:12" ht="15.75">
      <c r="A12" s="2">
        <v>47</v>
      </c>
      <c r="B12" s="16" t="s">
        <v>32</v>
      </c>
      <c r="C12" s="16" t="s">
        <v>7</v>
      </c>
      <c r="D12" s="16" t="s">
        <v>30</v>
      </c>
      <c r="E12" s="1">
        <v>10589.112999999999</v>
      </c>
      <c r="F12" s="1">
        <v>8977.1129999999994</v>
      </c>
      <c r="G12" s="9">
        <f t="shared" si="0"/>
        <v>0.84776817472813826</v>
      </c>
      <c r="H12" s="17">
        <f t="shared" si="1"/>
        <v>2.0742666002573187</v>
      </c>
      <c r="K12"/>
      <c r="L12"/>
    </row>
    <row r="13" spans="1:12">
      <c r="A13" s="2">
        <v>2</v>
      </c>
      <c r="B13" s="2" t="s">
        <v>29</v>
      </c>
      <c r="C13" s="2" t="s">
        <v>8</v>
      </c>
      <c r="D13" s="2" t="s">
        <v>30</v>
      </c>
      <c r="E13" s="1">
        <v>10079.669</v>
      </c>
      <c r="F13" s="1">
        <v>5796.0619999999999</v>
      </c>
      <c r="G13" s="9">
        <f t="shared" si="0"/>
        <v>0.57502503306408181</v>
      </c>
      <c r="H13" s="17">
        <f t="shared" si="1"/>
        <v>1.4069355938953207</v>
      </c>
      <c r="K13"/>
      <c r="L13"/>
    </row>
    <row r="14" spans="1:12">
      <c r="A14" s="2">
        <v>3</v>
      </c>
      <c r="B14" s="2" t="s">
        <v>29</v>
      </c>
      <c r="C14" s="2" t="s">
        <v>8</v>
      </c>
      <c r="D14" s="2" t="s">
        <v>30</v>
      </c>
      <c r="E14" s="1">
        <v>11870.698</v>
      </c>
      <c r="F14" s="1">
        <v>8419.4259999999995</v>
      </c>
      <c r="G14" s="9">
        <f t="shared" si="0"/>
        <v>0.70926124141983893</v>
      </c>
      <c r="H14" s="17">
        <f t="shared" si="1"/>
        <v>1.7353764245821059</v>
      </c>
      <c r="K14"/>
      <c r="L14"/>
    </row>
    <row r="15" spans="1:12">
      <c r="A15" s="2">
        <v>4</v>
      </c>
      <c r="B15" s="2" t="s">
        <v>29</v>
      </c>
      <c r="C15" s="2" t="s">
        <v>8</v>
      </c>
      <c r="D15" s="2" t="s">
        <v>30</v>
      </c>
      <c r="E15" s="1">
        <v>9309.3259999999991</v>
      </c>
      <c r="F15" s="1">
        <v>8030.5479999999998</v>
      </c>
      <c r="G15" s="9">
        <f t="shared" si="0"/>
        <v>0.86263473854068495</v>
      </c>
      <c r="H15" s="17">
        <f t="shared" si="1"/>
        <v>2.1106411867258998</v>
      </c>
      <c r="K15"/>
      <c r="L15"/>
    </row>
    <row r="16" spans="1:12">
      <c r="A16" s="2">
        <v>65</v>
      </c>
      <c r="B16" s="2" t="s">
        <v>29</v>
      </c>
      <c r="C16" s="2" t="s">
        <v>8</v>
      </c>
      <c r="D16" s="2" t="s">
        <v>30</v>
      </c>
      <c r="E16" s="1">
        <v>10427.477000000001</v>
      </c>
      <c r="F16" s="1">
        <v>8034.9620000000004</v>
      </c>
      <c r="G16" s="9">
        <f t="shared" si="0"/>
        <v>0.77055667444771159</v>
      </c>
      <c r="H16" s="17">
        <f t="shared" si="1"/>
        <v>1.8853502892165006</v>
      </c>
      <c r="K16"/>
      <c r="L16"/>
    </row>
    <row r="17" spans="1:12">
      <c r="A17" s="2">
        <v>17</v>
      </c>
      <c r="B17" s="2" t="s">
        <v>32</v>
      </c>
      <c r="C17" s="2" t="s">
        <v>8</v>
      </c>
      <c r="D17" s="2" t="s">
        <v>30</v>
      </c>
      <c r="E17" s="1">
        <v>12868.425999999999</v>
      </c>
      <c r="F17" s="1">
        <v>10910.355</v>
      </c>
      <c r="G17" s="9">
        <f t="shared" si="0"/>
        <v>0.84783912189416177</v>
      </c>
      <c r="H17" s="17">
        <f t="shared" si="1"/>
        <v>2.0744401893837479</v>
      </c>
      <c r="K17"/>
      <c r="L17"/>
    </row>
    <row r="18" spans="1:12">
      <c r="A18" s="2">
        <v>18</v>
      </c>
      <c r="B18" s="2" t="s">
        <v>32</v>
      </c>
      <c r="C18" s="2" t="s">
        <v>8</v>
      </c>
      <c r="D18" s="2" t="s">
        <v>30</v>
      </c>
      <c r="E18" s="1">
        <v>9534.4969999999994</v>
      </c>
      <c r="F18" s="1">
        <v>10123.598</v>
      </c>
      <c r="G18" s="9">
        <f t="shared" si="0"/>
        <v>1.0617862693753011</v>
      </c>
      <c r="H18" s="17">
        <f t="shared" si="1"/>
        <v>2.5979128030882741</v>
      </c>
      <c r="K18"/>
      <c r="L18"/>
    </row>
    <row r="19" spans="1:12">
      <c r="A19" s="2">
        <v>19</v>
      </c>
      <c r="B19" s="2" t="s">
        <v>32</v>
      </c>
      <c r="C19" s="2" t="s">
        <v>8</v>
      </c>
      <c r="D19" s="2" t="s">
        <v>30</v>
      </c>
      <c r="E19" s="1">
        <v>10648.912</v>
      </c>
      <c r="F19" s="1">
        <v>9691.8909999999996</v>
      </c>
      <c r="G19" s="9">
        <f t="shared" si="0"/>
        <v>0.91012969212253791</v>
      </c>
      <c r="H19" s="17">
        <f t="shared" si="1"/>
        <v>2.2268488940123894</v>
      </c>
      <c r="K19"/>
      <c r="L19"/>
    </row>
    <row r="20" spans="1:12">
      <c r="A20" s="2">
        <v>20</v>
      </c>
      <c r="B20" s="2" t="s">
        <v>32</v>
      </c>
      <c r="C20" s="2" t="s">
        <v>8</v>
      </c>
      <c r="D20" s="2" t="s">
        <v>30</v>
      </c>
      <c r="E20" s="1">
        <v>9321.527</v>
      </c>
      <c r="F20" s="1">
        <v>5954.6480000000001</v>
      </c>
      <c r="G20" s="9">
        <f t="shared" si="0"/>
        <v>0.63880606686007557</v>
      </c>
      <c r="H20" s="17">
        <f t="shared" si="1"/>
        <v>1.5629910723583318</v>
      </c>
      <c r="K20"/>
      <c r="L20"/>
    </row>
    <row r="21" spans="1:12">
      <c r="A21" s="2">
        <v>49</v>
      </c>
      <c r="B21" s="2" t="s">
        <v>32</v>
      </c>
      <c r="C21" s="2" t="s">
        <v>8</v>
      </c>
      <c r="D21" s="2" t="s">
        <v>30</v>
      </c>
      <c r="E21" s="1">
        <v>9782.8410000000003</v>
      </c>
      <c r="F21" s="1">
        <v>8021.82</v>
      </c>
      <c r="G21" s="9">
        <f t="shared" si="0"/>
        <v>0.81998879466608932</v>
      </c>
      <c r="H21" s="17">
        <f t="shared" si="1"/>
        <v>2.0062977357065348</v>
      </c>
      <c r="K21"/>
      <c r="L21"/>
    </row>
    <row r="22" spans="1:12" ht="15.75">
      <c r="A22" s="2">
        <v>52</v>
      </c>
      <c r="B22" s="16" t="s">
        <v>32</v>
      </c>
      <c r="C22" s="16" t="s">
        <v>8</v>
      </c>
      <c r="D22" s="16" t="s">
        <v>30</v>
      </c>
      <c r="E22" s="1">
        <v>11709.406000000001</v>
      </c>
      <c r="F22" s="1">
        <v>9420.1129999999994</v>
      </c>
      <c r="G22" s="9">
        <f t="shared" si="0"/>
        <v>0.80449110740544816</v>
      </c>
      <c r="H22" s="17">
        <f t="shared" si="1"/>
        <v>1.9683789555207958</v>
      </c>
      <c r="K22"/>
      <c r="L22"/>
    </row>
    <row r="23" spans="1:12">
      <c r="K23"/>
      <c r="L23"/>
    </row>
    <row r="24" spans="1:12">
      <c r="K24"/>
      <c r="L24"/>
    </row>
    <row r="25" spans="1:12">
      <c r="K25"/>
      <c r="L25"/>
    </row>
    <row r="26" spans="1:12">
      <c r="K26"/>
      <c r="L26"/>
    </row>
    <row r="27" spans="1:12">
      <c r="K27"/>
      <c r="L27"/>
    </row>
    <row r="28" spans="1:12">
      <c r="K28"/>
      <c r="L28"/>
    </row>
    <row r="29" spans="1:12">
      <c r="K29"/>
      <c r="L29"/>
    </row>
    <row r="30" spans="1:12">
      <c r="K30"/>
      <c r="L30"/>
    </row>
    <row r="31" spans="1:12">
      <c r="K31"/>
      <c r="L31"/>
    </row>
    <row r="32" spans="1:12">
      <c r="K32"/>
      <c r="L32"/>
    </row>
    <row r="33" spans="11:12">
      <c r="K33"/>
      <c r="L33"/>
    </row>
    <row r="34" spans="11:12">
      <c r="K34"/>
      <c r="L3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Weight</vt:lpstr>
      <vt:lpstr>Elevated Plus Maze</vt:lpstr>
      <vt:lpstr>Open Field Test</vt:lpstr>
      <vt:lpstr>Tail Suspension Test</vt:lpstr>
      <vt:lpstr>Splash Test</vt:lpstr>
      <vt:lpstr>Dextran-FITC</vt:lpstr>
      <vt:lpstr>NFKb</vt:lpstr>
      <vt:lpstr>TNFa</vt:lpstr>
      <vt:lpstr>BDNF</vt:lpstr>
      <vt:lpstr>BrdU+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Castro Zavala</dc:creator>
  <cp:lastModifiedBy>Adriana Castro Zavala</cp:lastModifiedBy>
  <dcterms:created xsi:type="dcterms:W3CDTF">2025-03-31T10:58:55Z</dcterms:created>
  <dcterms:modified xsi:type="dcterms:W3CDTF">2025-04-03T10:16:40Z</dcterms:modified>
</cp:coreProperties>
</file>